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10500"/>
  </bookViews>
  <sheets>
    <sheet name="pastabos" sheetId="2" r:id="rId1"/>
    <sheet name="olimpiniai" sheetId="1" r:id="rId2"/>
    <sheet name="skriemuliniai" sheetId="4" r:id="rId3"/>
    <sheet name="paprasti" sheetId="5" r:id="rId4"/>
  </sheets>
  <definedNames>
    <definedName name="OLE_LINK1" localSheetId="0">pastabos!$A$4</definedName>
  </definedNames>
  <calcPr calcId="145621"/>
</workbook>
</file>

<file path=xl/calcChain.xml><?xml version="1.0" encoding="utf-8"?>
<calcChain xmlns="http://schemas.openxmlformats.org/spreadsheetml/2006/main">
  <c r="BQ21" i="5" l="1"/>
  <c r="BQ20" i="5"/>
  <c r="BQ22" i="5"/>
  <c r="BQ23" i="5"/>
  <c r="BQ25" i="5"/>
  <c r="BQ26" i="5"/>
  <c r="BQ27" i="5"/>
  <c r="BQ32" i="5"/>
  <c r="BQ36" i="5"/>
  <c r="BQ30" i="5"/>
  <c r="BQ29" i="5"/>
  <c r="BQ39" i="5"/>
  <c r="BQ33" i="5"/>
  <c r="BQ34" i="5"/>
  <c r="BQ31" i="5"/>
  <c r="BQ40" i="5"/>
  <c r="BQ41" i="5"/>
  <c r="BQ42" i="5"/>
  <c r="BQ35" i="5"/>
  <c r="BQ28" i="5"/>
  <c r="BQ38" i="5"/>
  <c r="BQ37" i="5"/>
  <c r="BQ43" i="5"/>
  <c r="BQ24" i="5"/>
  <c r="BQ4" i="5"/>
  <c r="BQ5" i="5"/>
  <c r="BQ6" i="5"/>
  <c r="BQ7" i="5"/>
  <c r="BQ9" i="5"/>
  <c r="BQ11" i="5"/>
  <c r="BQ12" i="5"/>
  <c r="BQ10" i="5"/>
  <c r="BQ13" i="5"/>
  <c r="BQ8" i="5"/>
  <c r="BQ14" i="5"/>
  <c r="BQ3" i="5"/>
  <c r="BQ12" i="4"/>
  <c r="BQ13" i="4"/>
  <c r="BQ15" i="4"/>
  <c r="BQ16" i="4"/>
  <c r="BQ27" i="4"/>
  <c r="BQ23" i="4"/>
  <c r="BQ19" i="4"/>
  <c r="BQ18" i="4"/>
  <c r="BQ20" i="4"/>
  <c r="BQ14" i="4"/>
  <c r="BQ26" i="4"/>
  <c r="BQ22" i="4"/>
  <c r="BQ17" i="4"/>
  <c r="BQ21" i="4"/>
  <c r="BQ31" i="4"/>
  <c r="BQ30" i="4"/>
  <c r="BQ33" i="4"/>
  <c r="BQ25" i="4"/>
  <c r="BQ34" i="4"/>
  <c r="BQ32" i="4"/>
  <c r="BQ24" i="4"/>
  <c r="BQ29" i="4"/>
  <c r="BQ28" i="4"/>
  <c r="BQ35" i="4"/>
  <c r="BQ11" i="4"/>
  <c r="BQ5" i="4"/>
  <c r="BQ3" i="4"/>
  <c r="BQ4" i="4"/>
  <c r="BQ26" i="1"/>
  <c r="BQ27" i="1"/>
  <c r="BQ28" i="1"/>
  <c r="BQ29" i="1"/>
  <c r="BQ31" i="1"/>
  <c r="BQ33" i="1"/>
  <c r="BQ30" i="1"/>
  <c r="BQ32" i="1"/>
  <c r="BQ42" i="1"/>
  <c r="BQ35" i="1"/>
  <c r="BQ34" i="1"/>
  <c r="BQ38" i="1"/>
  <c r="BQ36" i="1"/>
  <c r="BQ48" i="1"/>
  <c r="BQ40" i="1"/>
  <c r="BQ43" i="1"/>
  <c r="BQ44" i="1"/>
  <c r="BQ37" i="1"/>
  <c r="BQ45" i="1"/>
  <c r="BQ39" i="1"/>
  <c r="BQ41" i="1"/>
  <c r="BQ46" i="1"/>
  <c r="BQ49" i="1"/>
  <c r="BQ50" i="1"/>
  <c r="BQ47" i="1"/>
  <c r="BQ51" i="1"/>
  <c r="BQ52" i="1"/>
  <c r="BQ54" i="1"/>
  <c r="BQ55" i="1"/>
  <c r="BQ56" i="1"/>
  <c r="BQ53" i="1"/>
  <c r="BQ57" i="1"/>
  <c r="BQ25" i="1"/>
  <c r="BQ4" i="1"/>
  <c r="BQ5" i="1"/>
  <c r="BQ6" i="1"/>
  <c r="BQ10" i="1"/>
  <c r="BQ8" i="1"/>
  <c r="BQ7" i="1"/>
  <c r="BQ14" i="1"/>
  <c r="BQ9" i="1"/>
  <c r="BQ11" i="1"/>
  <c r="BQ15" i="1"/>
  <c r="BQ12" i="1"/>
  <c r="BQ16" i="1"/>
  <c r="BQ17" i="1"/>
  <c r="BQ18" i="1"/>
  <c r="BQ19" i="1"/>
  <c r="BQ13" i="1"/>
  <c r="BQ3" i="1"/>
  <c r="E30" i="5" l="1"/>
  <c r="K30" i="5" s="1"/>
  <c r="M30" i="5"/>
  <c r="S30" i="5" s="1"/>
  <c r="U30" i="5"/>
  <c r="AA30" i="5" s="1"/>
  <c r="AC30" i="5"/>
  <c r="AI30" i="5" s="1"/>
  <c r="AK30" i="5"/>
  <c r="AQ30" i="5" s="1"/>
  <c r="AS30" i="5"/>
  <c r="AY30" i="5" s="1"/>
  <c r="BA30" i="5"/>
  <c r="BG30" i="5" s="1"/>
  <c r="BI30" i="5"/>
  <c r="BO30" i="5" s="1"/>
  <c r="BW30" i="5"/>
  <c r="BY30" i="5"/>
  <c r="CE30" i="5" s="1"/>
  <c r="E29" i="5"/>
  <c r="K29" i="5" s="1"/>
  <c r="M29" i="5"/>
  <c r="S29" i="5" s="1"/>
  <c r="U29" i="5"/>
  <c r="AA29" i="5" s="1"/>
  <c r="AC29" i="5"/>
  <c r="AI29" i="5" s="1"/>
  <c r="AK29" i="5"/>
  <c r="AQ29" i="5" s="1"/>
  <c r="AS29" i="5"/>
  <c r="AY29" i="5" s="1"/>
  <c r="BA29" i="5"/>
  <c r="BG29" i="5" s="1"/>
  <c r="BI29" i="5"/>
  <c r="BO29" i="5" s="1"/>
  <c r="BW29" i="5"/>
  <c r="BY29" i="5"/>
  <c r="CE29" i="5" s="1"/>
  <c r="K54" i="1" l="1"/>
  <c r="M54" i="1"/>
  <c r="S54" i="1" s="1"/>
  <c r="U54" i="1"/>
  <c r="AA54" i="1" s="1"/>
  <c r="AC54" i="1"/>
  <c r="AI54" i="1" s="1"/>
  <c r="AK54" i="1"/>
  <c r="AQ54" i="1" s="1"/>
  <c r="AS54" i="1"/>
  <c r="AY54" i="1" s="1"/>
  <c r="BA54" i="1"/>
  <c r="BG54" i="1" s="1"/>
  <c r="BI54" i="1"/>
  <c r="BO54" i="1" s="1"/>
  <c r="BW54" i="1"/>
  <c r="BY54" i="1"/>
  <c r="CE54" i="1" s="1"/>
  <c r="K32" i="4"/>
  <c r="M32" i="4"/>
  <c r="S32" i="4" s="1"/>
  <c r="U32" i="4"/>
  <c r="AA32" i="4" s="1"/>
  <c r="AC32" i="4"/>
  <c r="AI32" i="4" s="1"/>
  <c r="AK32" i="4"/>
  <c r="AQ32" i="4" s="1"/>
  <c r="AS32" i="4"/>
  <c r="AY32" i="4" s="1"/>
  <c r="BA32" i="4"/>
  <c r="BG32" i="4" s="1"/>
  <c r="BI32" i="4"/>
  <c r="BO32" i="4" s="1"/>
  <c r="BW32" i="4"/>
  <c r="BY32" i="4"/>
  <c r="CE32" i="4" s="1"/>
  <c r="BY43" i="5" l="1"/>
  <c r="CE43" i="5" s="1"/>
  <c r="BW43" i="5"/>
  <c r="BI43" i="5"/>
  <c r="BO43" i="5" s="1"/>
  <c r="BA43" i="5"/>
  <c r="BG43" i="5" s="1"/>
  <c r="AS43" i="5"/>
  <c r="AY43" i="5" s="1"/>
  <c r="AK43" i="5"/>
  <c r="AQ43" i="5" s="1"/>
  <c r="AC43" i="5"/>
  <c r="AI43" i="5" s="1"/>
  <c r="U43" i="5"/>
  <c r="AA43" i="5" s="1"/>
  <c r="M43" i="5"/>
  <c r="S43" i="5" s="1"/>
  <c r="E43" i="5"/>
  <c r="K43" i="5" s="1"/>
  <c r="K44" i="1" l="1"/>
  <c r="M44" i="1"/>
  <c r="S44" i="1" s="1"/>
  <c r="U44" i="1"/>
  <c r="AA44" i="1" s="1"/>
  <c r="AC44" i="1"/>
  <c r="AI44" i="1" s="1"/>
  <c r="AK44" i="1"/>
  <c r="AQ44" i="1" s="1"/>
  <c r="AS44" i="1"/>
  <c r="AY44" i="1" s="1"/>
  <c r="BA44" i="1"/>
  <c r="BG44" i="1" s="1"/>
  <c r="BI44" i="1"/>
  <c r="BO44" i="1" s="1"/>
  <c r="BW44" i="1"/>
  <c r="BY44" i="1"/>
  <c r="CE44" i="1" s="1"/>
  <c r="AC41" i="1" l="1"/>
  <c r="AI41" i="1" s="1"/>
  <c r="AC56" i="1"/>
  <c r="AI56" i="1" s="1"/>
  <c r="AC47" i="1"/>
  <c r="AI47" i="1" s="1"/>
  <c r="AC25" i="1"/>
  <c r="AI25" i="1" s="1"/>
  <c r="AC49" i="1"/>
  <c r="AI49" i="1" s="1"/>
  <c r="AC55" i="1"/>
  <c r="AI55" i="1" s="1"/>
  <c r="AC43" i="1"/>
  <c r="AI43" i="1" s="1"/>
  <c r="AC52" i="1"/>
  <c r="AI52" i="1" s="1"/>
  <c r="AC40" i="1"/>
  <c r="AI40" i="1" s="1"/>
  <c r="AC57" i="1"/>
  <c r="AI57" i="1" s="1"/>
  <c r="AC36" i="1"/>
  <c r="AI36" i="1" s="1"/>
  <c r="AC53" i="1"/>
  <c r="AI53" i="1" s="1"/>
  <c r="AC51" i="1"/>
  <c r="AI51" i="1" s="1"/>
  <c r="AC39" i="1"/>
  <c r="AI39" i="1" s="1"/>
  <c r="AC46" i="1"/>
  <c r="AI46" i="1" s="1"/>
  <c r="AC50" i="1"/>
  <c r="AI50" i="1" s="1"/>
  <c r="AC37" i="1"/>
  <c r="AI37" i="1" s="1"/>
  <c r="AC45" i="1"/>
  <c r="AI45" i="1" s="1"/>
  <c r="AC48" i="1"/>
  <c r="AI48" i="1" s="1"/>
  <c r="AC42" i="1"/>
  <c r="AI42" i="1" s="1"/>
  <c r="AC35" i="1"/>
  <c r="AI35" i="1" s="1"/>
  <c r="AC32" i="1"/>
  <c r="AI32" i="1" s="1"/>
  <c r="AC30" i="1"/>
  <c r="AI30" i="1" s="1"/>
  <c r="AC38" i="1"/>
  <c r="AI38" i="1" s="1"/>
  <c r="AC34" i="1"/>
  <c r="AI34" i="1" s="1"/>
  <c r="AC31" i="1"/>
  <c r="AI31" i="1" s="1"/>
  <c r="AC33" i="1"/>
  <c r="AI33" i="1" s="1"/>
  <c r="AC29" i="1"/>
  <c r="AI29" i="1" s="1"/>
  <c r="AC27" i="1"/>
  <c r="AI27" i="1" s="1"/>
  <c r="AC26" i="1"/>
  <c r="AI26" i="1" s="1"/>
  <c r="AC28" i="1"/>
  <c r="AI28" i="1" s="1"/>
  <c r="AC13" i="1"/>
  <c r="AI13" i="1" s="1"/>
  <c r="AC19" i="1"/>
  <c r="AI19" i="1" s="1"/>
  <c r="AC11" i="1"/>
  <c r="AI11" i="1" s="1"/>
  <c r="AC18" i="1"/>
  <c r="AI18" i="1" s="1"/>
  <c r="AC7" i="1"/>
  <c r="AI7" i="1" s="1"/>
  <c r="AC16" i="1"/>
  <c r="AI16" i="1" s="1"/>
  <c r="AC12" i="1"/>
  <c r="AI12" i="1" s="1"/>
  <c r="AC5" i="1"/>
  <c r="AI5" i="1" s="1"/>
  <c r="AC17" i="1"/>
  <c r="AI17" i="1" s="1"/>
  <c r="AC8" i="1"/>
  <c r="AI8" i="1" s="1"/>
  <c r="AC15" i="1"/>
  <c r="AI15" i="1" s="1"/>
  <c r="AC10" i="1"/>
  <c r="AI10" i="1" s="1"/>
  <c r="AC14" i="1"/>
  <c r="AI14" i="1" s="1"/>
  <c r="AC3" i="1"/>
  <c r="AI3" i="1" s="1"/>
  <c r="AC9" i="1"/>
  <c r="AI9" i="1" s="1"/>
  <c r="AC6" i="1"/>
  <c r="AI6" i="1" s="1"/>
  <c r="AC4" i="1"/>
  <c r="AI4" i="1" s="1"/>
  <c r="CL25" i="1" l="1"/>
  <c r="CL35" i="1"/>
  <c r="CL34" i="1"/>
  <c r="CL29" i="1"/>
  <c r="CL26" i="1"/>
  <c r="CL28" i="1"/>
  <c r="CL54" i="1"/>
  <c r="CL57" i="1"/>
  <c r="CL56" i="1"/>
  <c r="CL27" i="1"/>
  <c r="CL39" i="1"/>
  <c r="CL55" i="1"/>
  <c r="CL45" i="1"/>
  <c r="CL41" i="1"/>
  <c r="CL48" i="1"/>
  <c r="CL51" i="1"/>
  <c r="CL43" i="1"/>
  <c r="CL31" i="1"/>
  <c r="CL37" i="1"/>
  <c r="CL33" i="1"/>
  <c r="CL32" i="1"/>
  <c r="CL38" i="1"/>
  <c r="CL44" i="1"/>
  <c r="CL49" i="1"/>
  <c r="CL46" i="1"/>
  <c r="CL30" i="1"/>
  <c r="CL52" i="1"/>
  <c r="CL36" i="1"/>
  <c r="CL40" i="1"/>
  <c r="CL47" i="1"/>
  <c r="CL50" i="1"/>
  <c r="CL53" i="1"/>
  <c r="CL42" i="1"/>
  <c r="CL16" i="1"/>
  <c r="CL11" i="1"/>
  <c r="CL17" i="1"/>
  <c r="CL13" i="1"/>
  <c r="CL9" i="1"/>
  <c r="CL5" i="1"/>
  <c r="CL12" i="1"/>
  <c r="CL8" i="1"/>
  <c r="CL4" i="1"/>
  <c r="CL3" i="1"/>
  <c r="CL19" i="1"/>
  <c r="CL7" i="1"/>
  <c r="CL18" i="1"/>
  <c r="CL14" i="1"/>
  <c r="CL10" i="1"/>
  <c r="CL6" i="1"/>
  <c r="CL15" i="1"/>
  <c r="AC17" i="4"/>
  <c r="AI17" i="4" s="1"/>
  <c r="AC28" i="4"/>
  <c r="AI28" i="4" s="1"/>
  <c r="AC18" i="4"/>
  <c r="AI18" i="4" s="1"/>
  <c r="AC14" i="4"/>
  <c r="AI14" i="4" s="1"/>
  <c r="AC25" i="4"/>
  <c r="AI25" i="4" s="1"/>
  <c r="AC16" i="4"/>
  <c r="AI16" i="4" s="1"/>
  <c r="AC35" i="4"/>
  <c r="AI35" i="4" s="1"/>
  <c r="AC34" i="4"/>
  <c r="AI34" i="4" s="1"/>
  <c r="AC31" i="4"/>
  <c r="AI31" i="4" s="1"/>
  <c r="AC30" i="4"/>
  <c r="AI30" i="4" s="1"/>
  <c r="AC20" i="4"/>
  <c r="AI20" i="4" s="1"/>
  <c r="AC22" i="4"/>
  <c r="AI22" i="4" s="1"/>
  <c r="AC15" i="4"/>
  <c r="AI15" i="4" s="1"/>
  <c r="AC24" i="4"/>
  <c r="AI24" i="4" s="1"/>
  <c r="AC29" i="4"/>
  <c r="AI29" i="4" s="1"/>
  <c r="AC19" i="4"/>
  <c r="AI19" i="4" s="1"/>
  <c r="AC23" i="4"/>
  <c r="AI23" i="4" s="1"/>
  <c r="AC33" i="4"/>
  <c r="AI33" i="4" s="1"/>
  <c r="AC27" i="4"/>
  <c r="AI27" i="4" s="1"/>
  <c r="AC21" i="4"/>
  <c r="AI21" i="4" s="1"/>
  <c r="AC26" i="4"/>
  <c r="AI26" i="4" s="1"/>
  <c r="AC12" i="4"/>
  <c r="AI12" i="4" s="1"/>
  <c r="AC11" i="4"/>
  <c r="AI11" i="4" s="1"/>
  <c r="AC13" i="4"/>
  <c r="AI13" i="4" s="1"/>
  <c r="AC4" i="4"/>
  <c r="AI4" i="4" s="1"/>
  <c r="AC5" i="4"/>
  <c r="AI5" i="4" s="1"/>
  <c r="AC3" i="4"/>
  <c r="AI3" i="4" s="1"/>
  <c r="M5" i="4"/>
  <c r="M4" i="4"/>
  <c r="M11" i="4"/>
  <c r="M12" i="4"/>
  <c r="M26" i="4"/>
  <c r="M21" i="4"/>
  <c r="M27" i="4"/>
  <c r="M33" i="4"/>
  <c r="M23" i="4"/>
  <c r="M19" i="4"/>
  <c r="M29" i="4"/>
  <c r="M24" i="4"/>
  <c r="M15" i="4"/>
  <c r="M22" i="4"/>
  <c r="M20" i="4"/>
  <c r="M30" i="4"/>
  <c r="M31" i="4"/>
  <c r="M34" i="4"/>
  <c r="M35" i="4"/>
  <c r="M16" i="4"/>
  <c r="M25" i="4"/>
  <c r="M14" i="4"/>
  <c r="M18" i="4"/>
  <c r="M28" i="4"/>
  <c r="M17" i="4"/>
  <c r="CL13" i="4" l="1"/>
  <c r="CL5" i="4"/>
  <c r="CL3" i="4"/>
  <c r="CL35" i="4"/>
  <c r="CL4" i="4"/>
  <c r="CL16" i="4"/>
  <c r="CL24" i="4"/>
  <c r="CL32" i="4"/>
  <c r="CL34" i="4"/>
  <c r="CL30" i="4"/>
  <c r="CL33" i="4"/>
  <c r="CL21" i="4"/>
  <c r="CL23" i="4"/>
  <c r="CL31" i="4"/>
  <c r="CL28" i="4"/>
  <c r="CL19" i="4"/>
  <c r="CL29" i="4"/>
  <c r="CL20" i="4"/>
  <c r="CL12" i="4"/>
  <c r="CL27" i="4"/>
  <c r="CL22" i="4"/>
  <c r="CL18" i="4"/>
  <c r="CL15" i="4"/>
  <c r="CL11" i="4"/>
  <c r="CL26" i="4"/>
  <c r="CL17" i="4"/>
  <c r="CL14" i="4"/>
  <c r="CL25" i="4"/>
  <c r="K34" i="5"/>
  <c r="M34" i="5"/>
  <c r="S34" i="5" s="1"/>
  <c r="U34" i="5"/>
  <c r="AA34" i="5" s="1"/>
  <c r="AC34" i="5"/>
  <c r="AI34" i="5" s="1"/>
  <c r="AK34" i="5"/>
  <c r="AQ34" i="5" s="1"/>
  <c r="AS34" i="5"/>
  <c r="AY34" i="5" s="1"/>
  <c r="BA34" i="5"/>
  <c r="BG34" i="5" s="1"/>
  <c r="BI34" i="5"/>
  <c r="BO34" i="5" s="1"/>
  <c r="BW34" i="5"/>
  <c r="BY34" i="5"/>
  <c r="CE34" i="5" s="1"/>
  <c r="AC24" i="5"/>
  <c r="AC22" i="5"/>
  <c r="AC20" i="5"/>
  <c r="AC26" i="5"/>
  <c r="AC23" i="5"/>
  <c r="AC25" i="5"/>
  <c r="AC27" i="5"/>
  <c r="AC35" i="5"/>
  <c r="AC32" i="5"/>
  <c r="AC39" i="5"/>
  <c r="AC40" i="5"/>
  <c r="AC36" i="5"/>
  <c r="AC33" i="5"/>
  <c r="AC41" i="5"/>
  <c r="AC28" i="5"/>
  <c r="AC38" i="5"/>
  <c r="AC31" i="5"/>
  <c r="AC37" i="5"/>
  <c r="AC42" i="5"/>
  <c r="AC21" i="5"/>
  <c r="AC4" i="5"/>
  <c r="AC6" i="5"/>
  <c r="AC10" i="5"/>
  <c r="AC14" i="5"/>
  <c r="AC11" i="5"/>
  <c r="AC5" i="5"/>
  <c r="AC9" i="5"/>
  <c r="AC12" i="5"/>
  <c r="AC13" i="5"/>
  <c r="AC8" i="5"/>
  <c r="AC7" i="5"/>
  <c r="AC3" i="5"/>
  <c r="U24" i="5"/>
  <c r="U22" i="5"/>
  <c r="U20" i="5"/>
  <c r="U26" i="5"/>
  <c r="U23" i="5"/>
  <c r="U25" i="5"/>
  <c r="U27" i="5"/>
  <c r="U35" i="5"/>
  <c r="U32" i="5"/>
  <c r="U39" i="5"/>
  <c r="U40" i="5"/>
  <c r="U36" i="5"/>
  <c r="U33" i="5"/>
  <c r="U41" i="5"/>
  <c r="U28" i="5"/>
  <c r="U38" i="5"/>
  <c r="U31" i="5"/>
  <c r="U37" i="5"/>
  <c r="U42" i="5"/>
  <c r="U21" i="5"/>
  <c r="U4" i="5"/>
  <c r="U6" i="5"/>
  <c r="U10" i="5"/>
  <c r="U14" i="5"/>
  <c r="U11" i="5"/>
  <c r="U5" i="5"/>
  <c r="U9" i="5"/>
  <c r="U12" i="5"/>
  <c r="U13" i="5"/>
  <c r="U8" i="5"/>
  <c r="U7" i="5"/>
  <c r="U3" i="5"/>
  <c r="M24" i="5"/>
  <c r="M22" i="5"/>
  <c r="M20" i="5"/>
  <c r="M26" i="5"/>
  <c r="M23" i="5"/>
  <c r="M25" i="5"/>
  <c r="M27" i="5"/>
  <c r="M35" i="5"/>
  <c r="M32" i="5"/>
  <c r="M39" i="5"/>
  <c r="M40" i="5"/>
  <c r="M36" i="5"/>
  <c r="M33" i="5"/>
  <c r="M41" i="5"/>
  <c r="M28" i="5"/>
  <c r="M38" i="5"/>
  <c r="M31" i="5"/>
  <c r="M37" i="5"/>
  <c r="M42" i="5"/>
  <c r="M21" i="5"/>
  <c r="M4" i="5"/>
  <c r="M6" i="5"/>
  <c r="M10" i="5"/>
  <c r="M14" i="5"/>
  <c r="M11" i="5"/>
  <c r="M5" i="5"/>
  <c r="M9" i="5"/>
  <c r="M12" i="5"/>
  <c r="M13" i="5"/>
  <c r="M8" i="5"/>
  <c r="M7" i="5"/>
  <c r="M3" i="5"/>
  <c r="AI42" i="5" l="1"/>
  <c r="AI31" i="5"/>
  <c r="AI38" i="5"/>
  <c r="AI28" i="5"/>
  <c r="AI41" i="5"/>
  <c r="AI33" i="5"/>
  <c r="AI36" i="5"/>
  <c r="AI40" i="5"/>
  <c r="AI39" i="5"/>
  <c r="AI32" i="5"/>
  <c r="AI35" i="5"/>
  <c r="AI27" i="5"/>
  <c r="CL27" i="5" s="1"/>
  <c r="AI25" i="5"/>
  <c r="AI23" i="5"/>
  <c r="AI26" i="5"/>
  <c r="AI20" i="5"/>
  <c r="AI22" i="5"/>
  <c r="AI24" i="5"/>
  <c r="AI21" i="5"/>
  <c r="AI7" i="5"/>
  <c r="AI8" i="5"/>
  <c r="AI13" i="5"/>
  <c r="AI12" i="5"/>
  <c r="AI9" i="5"/>
  <c r="AI5" i="5"/>
  <c r="AI11" i="5"/>
  <c r="AI14" i="5"/>
  <c r="AI10" i="5"/>
  <c r="AI6" i="5"/>
  <c r="CL5" i="5" s="1"/>
  <c r="AI4" i="5"/>
  <c r="AI3" i="5"/>
  <c r="AA42" i="5"/>
  <c r="AA31" i="5"/>
  <c r="AA38" i="5"/>
  <c r="AA28" i="5"/>
  <c r="AA41" i="5"/>
  <c r="AA33" i="5"/>
  <c r="AA36" i="5"/>
  <c r="AA40" i="5"/>
  <c r="AA39" i="5"/>
  <c r="AA32" i="5"/>
  <c r="AA35" i="5"/>
  <c r="AA27" i="5"/>
  <c r="CK27" i="5" s="1"/>
  <c r="AA25" i="5"/>
  <c r="AA23" i="5"/>
  <c r="AA26" i="5"/>
  <c r="AA20" i="5"/>
  <c r="AA22" i="5"/>
  <c r="AA24" i="5"/>
  <c r="AA21" i="5"/>
  <c r="AA7" i="5"/>
  <c r="AA8" i="5"/>
  <c r="AA13" i="5"/>
  <c r="AA12" i="5"/>
  <c r="AA9" i="5"/>
  <c r="AA5" i="5"/>
  <c r="AA11" i="5"/>
  <c r="AA14" i="5"/>
  <c r="CK14" i="5" s="1"/>
  <c r="AA10" i="5"/>
  <c r="AA6" i="5"/>
  <c r="CK5" i="5" s="1"/>
  <c r="AA4" i="5"/>
  <c r="AA3" i="5"/>
  <c r="S42" i="5"/>
  <c r="S31" i="5"/>
  <c r="S38" i="5"/>
  <c r="S28" i="5"/>
  <c r="S41" i="5"/>
  <c r="S33" i="5"/>
  <c r="S36" i="5"/>
  <c r="S40" i="5"/>
  <c r="S39" i="5"/>
  <c r="S32" i="5"/>
  <c r="S35" i="5"/>
  <c r="S27" i="5"/>
  <c r="CJ27" i="5" s="1"/>
  <c r="S25" i="5"/>
  <c r="S23" i="5"/>
  <c r="S26" i="5"/>
  <c r="S20" i="5"/>
  <c r="S22" i="5"/>
  <c r="S24" i="5"/>
  <c r="S21" i="5"/>
  <c r="S7" i="5"/>
  <c r="S8" i="5"/>
  <c r="S13" i="5"/>
  <c r="S12" i="5"/>
  <c r="S9" i="5"/>
  <c r="S5" i="5"/>
  <c r="S11" i="5"/>
  <c r="S14" i="5"/>
  <c r="S10" i="5"/>
  <c r="S6" i="5"/>
  <c r="CJ5" i="5" s="1"/>
  <c r="S4" i="5"/>
  <c r="S3" i="5"/>
  <c r="CJ39" i="5" l="1"/>
  <c r="CJ22" i="5"/>
  <c r="CK39" i="5"/>
  <c r="CK22" i="5"/>
  <c r="CL39" i="5"/>
  <c r="CL22" i="5"/>
  <c r="CL38" i="5"/>
  <c r="CJ38" i="5"/>
  <c r="CK6" i="5"/>
  <c r="CL7" i="5"/>
  <c r="CK38" i="5"/>
  <c r="CL29" i="5"/>
  <c r="CJ30" i="5"/>
  <c r="CK29" i="5"/>
  <c r="CK35" i="5"/>
  <c r="CL30" i="5"/>
  <c r="CJ29" i="5"/>
  <c r="CJ35" i="5"/>
  <c r="CK30" i="5"/>
  <c r="CL35" i="5"/>
  <c r="CJ14" i="5"/>
  <c r="CL14" i="5"/>
  <c r="CJ13" i="5"/>
  <c r="CK12" i="5"/>
  <c r="CL13" i="5"/>
  <c r="CJ6" i="5"/>
  <c r="CJ12" i="5"/>
  <c r="CK13" i="5"/>
  <c r="CL6" i="5"/>
  <c r="CL12" i="5"/>
  <c r="CJ9" i="5"/>
  <c r="CK9" i="5"/>
  <c r="CL9" i="5"/>
  <c r="CK21" i="5"/>
  <c r="CJ21" i="5"/>
  <c r="CL21" i="5"/>
  <c r="CJ26" i="5"/>
  <c r="CK26" i="5"/>
  <c r="CL26" i="5"/>
  <c r="CJ42" i="5"/>
  <c r="CJ43" i="5"/>
  <c r="CK42" i="5"/>
  <c r="CK43" i="5"/>
  <c r="CL42" i="5"/>
  <c r="CL43" i="5"/>
  <c r="CJ25" i="5"/>
  <c r="CK25" i="5"/>
  <c r="CL25" i="5"/>
  <c r="CJ7" i="5"/>
  <c r="CK7" i="5"/>
  <c r="CL3" i="5"/>
  <c r="CL24" i="5"/>
  <c r="CJ34" i="5"/>
  <c r="CK34" i="5"/>
  <c r="CL34" i="5"/>
  <c r="CJ23" i="5"/>
  <c r="CJ31" i="5"/>
  <c r="CK10" i="5"/>
  <c r="CK23" i="5"/>
  <c r="CK31" i="5"/>
  <c r="CL31" i="5"/>
  <c r="CJ3" i="5"/>
  <c r="CJ11" i="5"/>
  <c r="CJ20" i="5"/>
  <c r="CJ24" i="5"/>
  <c r="CJ28" i="5"/>
  <c r="CJ32" i="5"/>
  <c r="CJ36" i="5"/>
  <c r="CJ40" i="5"/>
  <c r="CK3" i="5"/>
  <c r="CK11" i="5"/>
  <c r="CK20" i="5"/>
  <c r="CK24" i="5"/>
  <c r="CK28" i="5"/>
  <c r="CK32" i="5"/>
  <c r="CK36" i="5"/>
  <c r="CK40" i="5"/>
  <c r="CL11" i="5"/>
  <c r="CL20" i="5"/>
  <c r="CL28" i="5"/>
  <c r="CL32" i="5"/>
  <c r="CL36" i="5"/>
  <c r="CL40" i="5"/>
  <c r="CJ10" i="5"/>
  <c r="CL10" i="5"/>
  <c r="CL23" i="5"/>
  <c r="CJ4" i="5"/>
  <c r="CJ8" i="5"/>
  <c r="CJ33" i="5"/>
  <c r="CJ37" i="5"/>
  <c r="CJ41" i="5"/>
  <c r="CK4" i="5"/>
  <c r="CK8" i="5"/>
  <c r="CK33" i="5"/>
  <c r="CK37" i="5"/>
  <c r="CK41" i="5"/>
  <c r="CL4" i="5"/>
  <c r="CL8" i="5"/>
  <c r="CL33" i="5"/>
  <c r="CL37" i="5"/>
  <c r="CL41" i="5"/>
  <c r="E41" i="1"/>
  <c r="K41" i="1" s="1"/>
  <c r="BY41" i="1"/>
  <c r="CE41" i="1" s="1"/>
  <c r="BI41" i="1"/>
  <c r="BO41" i="1" s="1"/>
  <c r="BA41" i="1"/>
  <c r="BG41" i="1" s="1"/>
  <c r="AS41" i="1"/>
  <c r="AY41" i="1" s="1"/>
  <c r="AK41" i="1"/>
  <c r="AQ41" i="1" s="1"/>
  <c r="BW41" i="1"/>
  <c r="U41" i="1"/>
  <c r="AA41" i="1" s="1"/>
  <c r="M41" i="1"/>
  <c r="S41" i="1" s="1"/>
  <c r="E13" i="1"/>
  <c r="K13" i="1" s="1"/>
  <c r="BY13" i="1"/>
  <c r="CE13" i="1" s="1"/>
  <c r="BI13" i="1"/>
  <c r="BO13" i="1" s="1"/>
  <c r="BA13" i="1"/>
  <c r="BG13" i="1" s="1"/>
  <c r="AS13" i="1"/>
  <c r="AY13" i="1" s="1"/>
  <c r="AK13" i="1"/>
  <c r="AQ13" i="1" s="1"/>
  <c r="BW13" i="1"/>
  <c r="U13" i="1"/>
  <c r="AA13" i="1" s="1"/>
  <c r="M13" i="1"/>
  <c r="S13" i="1" s="1"/>
  <c r="E16" i="1"/>
  <c r="K16" i="1" s="1"/>
  <c r="BY16" i="1"/>
  <c r="CE16" i="1" s="1"/>
  <c r="BI16" i="1"/>
  <c r="BO16" i="1" s="1"/>
  <c r="BA16" i="1"/>
  <c r="BG16" i="1" s="1"/>
  <c r="AS16" i="1"/>
  <c r="AY16" i="1" s="1"/>
  <c r="AK16" i="1"/>
  <c r="AQ16" i="1" s="1"/>
  <c r="BW16" i="1"/>
  <c r="U16" i="1"/>
  <c r="AA16" i="1" s="1"/>
  <c r="M16" i="1"/>
  <c r="S16" i="1" s="1"/>
  <c r="E11" i="1"/>
  <c r="K11" i="1" s="1"/>
  <c r="BY11" i="1"/>
  <c r="CE11" i="1" s="1"/>
  <c r="BI11" i="1"/>
  <c r="BO11" i="1" s="1"/>
  <c r="BA11" i="1"/>
  <c r="BG11" i="1" s="1"/>
  <c r="AS11" i="1"/>
  <c r="AY11" i="1" s="1"/>
  <c r="AK11" i="1"/>
  <c r="AQ11" i="1" s="1"/>
  <c r="BW11" i="1"/>
  <c r="U11" i="1"/>
  <c r="AA11" i="1" s="1"/>
  <c r="M11" i="1"/>
  <c r="S11" i="1" s="1"/>
  <c r="E12" i="1"/>
  <c r="K12" i="1" s="1"/>
  <c r="BY12" i="1"/>
  <c r="CE12" i="1" s="1"/>
  <c r="BI12" i="1"/>
  <c r="BO12" i="1" s="1"/>
  <c r="BA12" i="1"/>
  <c r="BG12" i="1" s="1"/>
  <c r="AS12" i="1"/>
  <c r="AY12" i="1" s="1"/>
  <c r="AK12" i="1"/>
  <c r="AQ12" i="1" s="1"/>
  <c r="BW12" i="1"/>
  <c r="U12" i="1"/>
  <c r="AA12" i="1" s="1"/>
  <c r="M12" i="1"/>
  <c r="S12" i="1" s="1"/>
  <c r="E18" i="1"/>
  <c r="K18" i="1" s="1"/>
  <c r="BY18" i="1"/>
  <c r="CE18" i="1" s="1"/>
  <c r="BI18" i="1"/>
  <c r="BO18" i="1" s="1"/>
  <c r="BA18" i="1"/>
  <c r="BG18" i="1" s="1"/>
  <c r="AS18" i="1"/>
  <c r="AY18" i="1" s="1"/>
  <c r="AK18" i="1"/>
  <c r="AQ18" i="1" s="1"/>
  <c r="BW18" i="1"/>
  <c r="U18" i="1"/>
  <c r="AA18" i="1" s="1"/>
  <c r="M18" i="1"/>
  <c r="S18" i="1" s="1"/>
  <c r="E7" i="1"/>
  <c r="K7" i="1" s="1"/>
  <c r="BY7" i="1"/>
  <c r="CE7" i="1" s="1"/>
  <c r="BI7" i="1"/>
  <c r="BO7" i="1" s="1"/>
  <c r="BA7" i="1"/>
  <c r="BG7" i="1" s="1"/>
  <c r="AS7" i="1"/>
  <c r="AY7" i="1" s="1"/>
  <c r="AK7" i="1"/>
  <c r="AQ7" i="1" s="1"/>
  <c r="BW7" i="1"/>
  <c r="U7" i="1"/>
  <c r="AA7" i="1" s="1"/>
  <c r="M7" i="1"/>
  <c r="S7" i="1" s="1"/>
  <c r="E19" i="1"/>
  <c r="K19" i="1" s="1"/>
  <c r="BY19" i="1"/>
  <c r="CE19" i="1" s="1"/>
  <c r="BI19" i="1"/>
  <c r="BO19" i="1" s="1"/>
  <c r="BA19" i="1"/>
  <c r="BG19" i="1" s="1"/>
  <c r="AS19" i="1"/>
  <c r="AY19" i="1" s="1"/>
  <c r="AK19" i="1"/>
  <c r="AQ19" i="1" s="1"/>
  <c r="BW19" i="1"/>
  <c r="U19" i="1"/>
  <c r="AA19" i="1" s="1"/>
  <c r="M19" i="1"/>
  <c r="S19" i="1" s="1"/>
  <c r="E5" i="1"/>
  <c r="K5" i="1" s="1"/>
  <c r="BY5" i="1"/>
  <c r="CE5" i="1" s="1"/>
  <c r="BI5" i="1"/>
  <c r="BO5" i="1" s="1"/>
  <c r="BA5" i="1"/>
  <c r="BG5" i="1" s="1"/>
  <c r="AS5" i="1"/>
  <c r="AY5" i="1" s="1"/>
  <c r="AK5" i="1"/>
  <c r="AQ5" i="1" s="1"/>
  <c r="BW5" i="1"/>
  <c r="U5" i="1"/>
  <c r="AA5" i="1" s="1"/>
  <c r="M5" i="1"/>
  <c r="S5" i="1" s="1"/>
  <c r="E14" i="4"/>
  <c r="K14" i="4" s="1"/>
  <c r="BY14" i="4"/>
  <c r="CE14" i="4" s="1"/>
  <c r="BI14" i="4"/>
  <c r="BO14" i="4" s="1"/>
  <c r="BA14" i="4"/>
  <c r="BG14" i="4" s="1"/>
  <c r="AS14" i="4"/>
  <c r="AY14" i="4" s="1"/>
  <c r="AK14" i="4"/>
  <c r="AQ14" i="4" s="1"/>
  <c r="BW14" i="4"/>
  <c r="U14" i="4"/>
  <c r="AA14" i="4" s="1"/>
  <c r="S14" i="4"/>
  <c r="E17" i="4"/>
  <c r="K17" i="4" s="1"/>
  <c r="BY17" i="4"/>
  <c r="CE17" i="4" s="1"/>
  <c r="BI17" i="4"/>
  <c r="BO17" i="4" s="1"/>
  <c r="BA17" i="4"/>
  <c r="BG17" i="4" s="1"/>
  <c r="AS17" i="4"/>
  <c r="AY17" i="4" s="1"/>
  <c r="AK17" i="4"/>
  <c r="AQ17" i="4" s="1"/>
  <c r="BW17" i="4"/>
  <c r="U17" i="4"/>
  <c r="AA17" i="4" s="1"/>
  <c r="S17" i="4"/>
  <c r="S25" i="4"/>
  <c r="U25" i="4"/>
  <c r="AA25" i="4" s="1"/>
  <c r="BW25" i="4"/>
  <c r="AK25" i="4"/>
  <c r="AQ25" i="4" s="1"/>
  <c r="AS25" i="4"/>
  <c r="AY25" i="4" s="1"/>
  <c r="BA25" i="4"/>
  <c r="BG25" i="4" s="1"/>
  <c r="BI25" i="4"/>
  <c r="BO25" i="4" s="1"/>
  <c r="BY25" i="4"/>
  <c r="CE25" i="4" s="1"/>
  <c r="E25" i="4"/>
  <c r="K25" i="4" s="1"/>
  <c r="BY37" i="5"/>
  <c r="BI37" i="5"/>
  <c r="BA37" i="5"/>
  <c r="AS37" i="5"/>
  <c r="AK37" i="5"/>
  <c r="AK11" i="5"/>
  <c r="BW31" i="5" l="1"/>
  <c r="AK31" i="5"/>
  <c r="AQ31" i="5" s="1"/>
  <c r="AS31" i="5"/>
  <c r="AY31" i="5" s="1"/>
  <c r="BA31" i="5"/>
  <c r="BG31" i="5" s="1"/>
  <c r="BI31" i="5"/>
  <c r="BO31" i="5" s="1"/>
  <c r="BY31" i="5"/>
  <c r="CE31" i="5" s="1"/>
  <c r="E31" i="5"/>
  <c r="K31" i="5" s="1"/>
  <c r="E37" i="5"/>
  <c r="K37" i="5" s="1"/>
  <c r="BA24" i="5"/>
  <c r="BA23" i="5"/>
  <c r="BA20" i="5"/>
  <c r="BA22" i="5"/>
  <c r="BA26" i="5"/>
  <c r="BA25" i="5"/>
  <c r="BA39" i="5"/>
  <c r="BA35" i="5"/>
  <c r="BA27" i="5"/>
  <c r="BA40" i="5"/>
  <c r="BA33" i="5"/>
  <c r="BA41" i="5"/>
  <c r="BA36" i="5"/>
  <c r="BA28" i="5"/>
  <c r="BA38" i="5"/>
  <c r="BA32" i="5"/>
  <c r="BA42" i="5"/>
  <c r="BA21" i="5"/>
  <c r="BA4" i="5"/>
  <c r="BA6" i="5"/>
  <c r="BA10" i="5"/>
  <c r="BA9" i="5"/>
  <c r="BA14" i="5"/>
  <c r="BA13" i="5"/>
  <c r="BA5" i="5"/>
  <c r="BA11" i="5"/>
  <c r="BA8" i="5"/>
  <c r="BA12" i="5"/>
  <c r="BA7" i="5"/>
  <c r="BA3" i="5"/>
  <c r="AS24" i="5"/>
  <c r="AS23" i="5"/>
  <c r="AS20" i="5"/>
  <c r="AS22" i="5"/>
  <c r="AS26" i="5"/>
  <c r="AS25" i="5"/>
  <c r="AS39" i="5"/>
  <c r="AS35" i="5"/>
  <c r="AS27" i="5"/>
  <c r="AS40" i="5"/>
  <c r="AS33" i="5"/>
  <c r="AS41" i="5"/>
  <c r="AS36" i="5"/>
  <c r="AS28" i="5"/>
  <c r="AS38" i="5"/>
  <c r="AS32" i="5"/>
  <c r="AS42" i="5"/>
  <c r="AS21" i="5"/>
  <c r="AS4" i="5"/>
  <c r="AS6" i="5"/>
  <c r="AS10" i="5"/>
  <c r="AS9" i="5"/>
  <c r="AS14" i="5"/>
  <c r="AS13" i="5"/>
  <c r="AS5" i="5"/>
  <c r="AS11" i="5"/>
  <c r="AS8" i="5"/>
  <c r="AS12" i="5"/>
  <c r="AS7" i="5"/>
  <c r="AS3" i="5"/>
  <c r="AK24" i="5"/>
  <c r="AK23" i="5"/>
  <c r="AK20" i="5"/>
  <c r="AK22" i="5"/>
  <c r="AK26" i="5"/>
  <c r="AK25" i="5"/>
  <c r="AK39" i="5"/>
  <c r="AK35" i="5"/>
  <c r="AK27" i="5"/>
  <c r="AK40" i="5"/>
  <c r="AK33" i="5"/>
  <c r="AK41" i="5"/>
  <c r="AK36" i="5"/>
  <c r="AK28" i="5"/>
  <c r="AK38" i="5"/>
  <c r="AK32" i="5"/>
  <c r="AK42" i="5"/>
  <c r="AK21" i="5"/>
  <c r="AK4" i="5"/>
  <c r="AK6" i="5"/>
  <c r="AK10" i="5"/>
  <c r="AK9" i="5"/>
  <c r="AK14" i="5"/>
  <c r="AK13" i="5"/>
  <c r="AK5" i="5"/>
  <c r="AK8" i="5"/>
  <c r="AK12" i="5"/>
  <c r="AK7" i="5"/>
  <c r="AK3" i="5"/>
  <c r="E42" i="5" l="1"/>
  <c r="K42" i="5" s="1"/>
  <c r="BY42" i="5"/>
  <c r="CE42" i="5" s="1"/>
  <c r="BI42" i="5"/>
  <c r="BO42" i="5" s="1"/>
  <c r="BG42" i="5"/>
  <c r="AY42" i="5"/>
  <c r="AQ42" i="5"/>
  <c r="BW42" i="5"/>
  <c r="E40" i="1" l="1"/>
  <c r="K40" i="1" s="1"/>
  <c r="BY40" i="1"/>
  <c r="CE40" i="1" s="1"/>
  <c r="BI40" i="1"/>
  <c r="BO40" i="1" s="1"/>
  <c r="BA40" i="1"/>
  <c r="BG40" i="1" s="1"/>
  <c r="AS40" i="1"/>
  <c r="AY40" i="1" s="1"/>
  <c r="AK40" i="1"/>
  <c r="AQ40" i="1" s="1"/>
  <c r="BW40" i="1"/>
  <c r="U40" i="1"/>
  <c r="AA40" i="1" s="1"/>
  <c r="M40" i="1"/>
  <c r="S40" i="1" s="1"/>
  <c r="E49" i="1"/>
  <c r="K49" i="1" s="1"/>
  <c r="BY49" i="1"/>
  <c r="CE49" i="1" s="1"/>
  <c r="BI49" i="1"/>
  <c r="BO49" i="1" s="1"/>
  <c r="BA49" i="1"/>
  <c r="BG49" i="1" s="1"/>
  <c r="AS49" i="1"/>
  <c r="AY49" i="1" s="1"/>
  <c r="AK49" i="1"/>
  <c r="AQ49" i="1" s="1"/>
  <c r="BW49" i="1"/>
  <c r="U49" i="1"/>
  <c r="AA49" i="1" s="1"/>
  <c r="M49" i="1"/>
  <c r="S49" i="1" s="1"/>
  <c r="E38" i="5" l="1"/>
  <c r="K38" i="5" s="1"/>
  <c r="BY38" i="5"/>
  <c r="CE38" i="5" s="1"/>
  <c r="BI38" i="5"/>
  <c r="BO38" i="5" s="1"/>
  <c r="BG38" i="5"/>
  <c r="AY38" i="5"/>
  <c r="AQ38" i="5"/>
  <c r="BW38" i="5"/>
  <c r="E33" i="4"/>
  <c r="K33" i="4" s="1"/>
  <c r="BY33" i="4"/>
  <c r="CE33" i="4" s="1"/>
  <c r="BI33" i="4"/>
  <c r="BO33" i="4" s="1"/>
  <c r="BA33" i="4"/>
  <c r="BG33" i="4" s="1"/>
  <c r="AS33" i="4"/>
  <c r="AY33" i="4" s="1"/>
  <c r="AK33" i="4"/>
  <c r="AQ33" i="4" s="1"/>
  <c r="BW33" i="4"/>
  <c r="U33" i="4"/>
  <c r="AA33" i="4" s="1"/>
  <c r="S33" i="4"/>
  <c r="E57" i="1"/>
  <c r="K57" i="1" s="1"/>
  <c r="BY57" i="1"/>
  <c r="CE57" i="1" s="1"/>
  <c r="BI57" i="1"/>
  <c r="BO57" i="1" s="1"/>
  <c r="BA57" i="1"/>
  <c r="BG57" i="1" s="1"/>
  <c r="AS57" i="1"/>
  <c r="AY57" i="1" s="1"/>
  <c r="AK57" i="1"/>
  <c r="AQ57" i="1" s="1"/>
  <c r="BW57" i="1"/>
  <c r="U57" i="1"/>
  <c r="AA57" i="1" s="1"/>
  <c r="M57" i="1"/>
  <c r="S57" i="1" s="1"/>
  <c r="E5" i="5" l="1"/>
  <c r="K5" i="5" s="1"/>
  <c r="BY5" i="5"/>
  <c r="CE5" i="5" s="1"/>
  <c r="BI5" i="5"/>
  <c r="BO5" i="5" s="1"/>
  <c r="BG5" i="5"/>
  <c r="AY5" i="5"/>
  <c r="AQ5" i="5"/>
  <c r="BW5" i="5"/>
  <c r="E20" i="4"/>
  <c r="K20" i="4" s="1"/>
  <c r="BY20" i="4"/>
  <c r="CE20" i="4" s="1"/>
  <c r="BI20" i="4"/>
  <c r="BO20" i="4" s="1"/>
  <c r="BA20" i="4"/>
  <c r="BG20" i="4" s="1"/>
  <c r="AS20" i="4"/>
  <c r="AY20" i="4" s="1"/>
  <c r="AK20" i="4"/>
  <c r="AQ20" i="4" s="1"/>
  <c r="BW20" i="4"/>
  <c r="U20" i="4"/>
  <c r="AA20" i="4" s="1"/>
  <c r="S20" i="4"/>
  <c r="E26" i="4"/>
  <c r="K26" i="4" s="1"/>
  <c r="BY26" i="4"/>
  <c r="CE26" i="4" s="1"/>
  <c r="BI26" i="4"/>
  <c r="BO26" i="4" s="1"/>
  <c r="BA26" i="4"/>
  <c r="BG26" i="4" s="1"/>
  <c r="AS26" i="4"/>
  <c r="AY26" i="4" s="1"/>
  <c r="AK26" i="4"/>
  <c r="AQ26" i="4" s="1"/>
  <c r="BW26" i="4"/>
  <c r="U26" i="4"/>
  <c r="AA26" i="4" s="1"/>
  <c r="S26" i="4"/>
  <c r="E53" i="1"/>
  <c r="K53" i="1" s="1"/>
  <c r="BY53" i="1"/>
  <c r="CE53" i="1" s="1"/>
  <c r="BI53" i="1"/>
  <c r="BO53" i="1" s="1"/>
  <c r="BA53" i="1"/>
  <c r="BG53" i="1" s="1"/>
  <c r="AS53" i="1"/>
  <c r="AY53" i="1" s="1"/>
  <c r="AK53" i="1"/>
  <c r="AQ53" i="1" s="1"/>
  <c r="BW53" i="1"/>
  <c r="U53" i="1"/>
  <c r="AA53" i="1" s="1"/>
  <c r="M53" i="1"/>
  <c r="S53" i="1" s="1"/>
  <c r="E7" i="5"/>
  <c r="K7" i="5" s="1"/>
  <c r="BY7" i="5"/>
  <c r="CE7" i="5" s="1"/>
  <c r="BI7" i="5"/>
  <c r="BO7" i="5" s="1"/>
  <c r="BG7" i="5"/>
  <c r="AY7" i="5"/>
  <c r="AQ7" i="5"/>
  <c r="BW7" i="5"/>
  <c r="E25" i="5"/>
  <c r="K25" i="5" s="1"/>
  <c r="BY25" i="5"/>
  <c r="CE25" i="5" s="1"/>
  <c r="BI25" i="5"/>
  <c r="BO25" i="5" s="1"/>
  <c r="BG25" i="5"/>
  <c r="AY25" i="5"/>
  <c r="AQ25" i="5"/>
  <c r="BW25" i="5"/>
  <c r="E37" i="1" l="1"/>
  <c r="K37" i="1" s="1"/>
  <c r="BY37" i="1"/>
  <c r="CE37" i="1" s="1"/>
  <c r="BI37" i="1"/>
  <c r="BO37" i="1" s="1"/>
  <c r="BA37" i="1"/>
  <c r="BG37" i="1" s="1"/>
  <c r="AS37" i="1"/>
  <c r="AY37" i="1" s="1"/>
  <c r="AK37" i="1"/>
  <c r="AQ37" i="1" s="1"/>
  <c r="BW37" i="1"/>
  <c r="U37" i="1"/>
  <c r="AA37" i="1" s="1"/>
  <c r="M37" i="1"/>
  <c r="S37" i="1" s="1"/>
  <c r="E39" i="1"/>
  <c r="K39" i="1" s="1"/>
  <c r="BY39" i="1"/>
  <c r="CE39" i="1" s="1"/>
  <c r="BI39" i="1"/>
  <c r="BO39" i="1" s="1"/>
  <c r="BA39" i="1"/>
  <c r="BG39" i="1" s="1"/>
  <c r="AS39" i="1"/>
  <c r="AY39" i="1" s="1"/>
  <c r="AK39" i="1"/>
  <c r="AQ39" i="1" s="1"/>
  <c r="BW39" i="1"/>
  <c r="U39" i="1"/>
  <c r="AA39" i="1" s="1"/>
  <c r="M39" i="1"/>
  <c r="S39" i="1" s="1"/>
  <c r="E30" i="1"/>
  <c r="K30" i="1" s="1"/>
  <c r="BY30" i="1"/>
  <c r="CE30" i="1" s="1"/>
  <c r="BI30" i="1"/>
  <c r="BO30" i="1" s="1"/>
  <c r="BA30" i="1"/>
  <c r="BG30" i="1" s="1"/>
  <c r="AS30" i="1"/>
  <c r="AY30" i="1" s="1"/>
  <c r="AK30" i="1"/>
  <c r="AQ30" i="1" s="1"/>
  <c r="BW30" i="1"/>
  <c r="U30" i="1"/>
  <c r="AA30" i="1" s="1"/>
  <c r="M30" i="1"/>
  <c r="S30" i="1" s="1"/>
  <c r="E45" i="1" l="1"/>
  <c r="K45" i="1" s="1"/>
  <c r="BY45" i="1"/>
  <c r="CE45" i="1" s="1"/>
  <c r="BI45" i="1"/>
  <c r="BO45" i="1" s="1"/>
  <c r="BA45" i="1"/>
  <c r="BG45" i="1" s="1"/>
  <c r="AS45" i="1"/>
  <c r="AY45" i="1" s="1"/>
  <c r="AK45" i="1"/>
  <c r="AQ45" i="1" s="1"/>
  <c r="BW45" i="1"/>
  <c r="U45" i="1"/>
  <c r="AA45" i="1" s="1"/>
  <c r="M45" i="1"/>
  <c r="S45" i="1" s="1"/>
  <c r="E4" i="1"/>
  <c r="K4" i="1" s="1"/>
  <c r="BY4" i="1"/>
  <c r="CE4" i="1" s="1"/>
  <c r="BI4" i="1"/>
  <c r="BO4" i="1" s="1"/>
  <c r="BA4" i="1"/>
  <c r="BG4" i="1" s="1"/>
  <c r="AS4" i="1"/>
  <c r="AY4" i="1" s="1"/>
  <c r="AK4" i="1"/>
  <c r="AQ4" i="1" s="1"/>
  <c r="BW4" i="1"/>
  <c r="U4" i="1"/>
  <c r="AA4" i="1" s="1"/>
  <c r="M4" i="1"/>
  <c r="S4" i="1" s="1"/>
  <c r="E3" i="5"/>
  <c r="E3" i="1"/>
  <c r="K3" i="1" s="1"/>
  <c r="E9" i="1"/>
  <c r="K9" i="1" s="1"/>
  <c r="E8" i="1"/>
  <c r="K8" i="1" s="1"/>
  <c r="E14" i="1"/>
  <c r="K14" i="1" s="1"/>
  <c r="E10" i="1"/>
  <c r="K10" i="1" s="1"/>
  <c r="E15" i="1"/>
  <c r="K15" i="1" s="1"/>
  <c r="E17" i="1"/>
  <c r="K17" i="1" s="1"/>
  <c r="E6" i="1"/>
  <c r="K6" i="1" s="1"/>
  <c r="E28" i="1"/>
  <c r="E26" i="1"/>
  <c r="E50" i="1"/>
  <c r="E42" i="1"/>
  <c r="E33" i="1"/>
  <c r="E32" i="1"/>
  <c r="E38" i="1"/>
  <c r="E51" i="1"/>
  <c r="E55" i="1"/>
  <c r="E36" i="1"/>
  <c r="E31" i="1"/>
  <c r="E35" i="1"/>
  <c r="E27" i="1"/>
  <c r="E46" i="1"/>
  <c r="E43" i="1"/>
  <c r="E29" i="1"/>
  <c r="E34" i="1"/>
  <c r="E48" i="1"/>
  <c r="E47" i="1"/>
  <c r="E25" i="1"/>
  <c r="E52" i="1"/>
  <c r="E56" i="1"/>
  <c r="E4" i="4"/>
  <c r="E3" i="4"/>
  <c r="E5" i="4"/>
  <c r="E35" i="4"/>
  <c r="E11" i="4"/>
  <c r="E13" i="4"/>
  <c r="E31" i="4"/>
  <c r="E12" i="4"/>
  <c r="E21" i="4"/>
  <c r="E15" i="4"/>
  <c r="E24" i="4"/>
  <c r="E30" i="4"/>
  <c r="E29" i="4"/>
  <c r="E22" i="4"/>
  <c r="E34" i="4"/>
  <c r="E23" i="4"/>
  <c r="E19" i="4"/>
  <c r="E16" i="4"/>
  <c r="E28" i="4"/>
  <c r="E27" i="4"/>
  <c r="E10" i="5"/>
  <c r="E4" i="5"/>
  <c r="E13" i="5"/>
  <c r="E14" i="5"/>
  <c r="E9" i="5"/>
  <c r="E8" i="5"/>
  <c r="E12" i="5"/>
  <c r="E6" i="5"/>
  <c r="E11" i="5"/>
  <c r="E20" i="5"/>
  <c r="E24" i="5"/>
  <c r="E39" i="5"/>
  <c r="E22" i="5"/>
  <c r="E23" i="5"/>
  <c r="E26" i="5"/>
  <c r="E27" i="5"/>
  <c r="E35" i="5"/>
  <c r="E41" i="5"/>
  <c r="E28" i="5"/>
  <c r="E36" i="5"/>
  <c r="E21" i="5"/>
  <c r="E33" i="5"/>
  <c r="E40" i="5"/>
  <c r="E32" i="5"/>
  <c r="CI14" i="1" l="1"/>
  <c r="CI13" i="1"/>
  <c r="CI3" i="1"/>
  <c r="CI7" i="1"/>
  <c r="CI16" i="1"/>
  <c r="CI11" i="1"/>
  <c r="CI19" i="1"/>
  <c r="CI8" i="1"/>
  <c r="CI15" i="1"/>
  <c r="CI12" i="1"/>
  <c r="CI5" i="1"/>
  <c r="CI6" i="1"/>
  <c r="CI18" i="1"/>
  <c r="CI9" i="1"/>
  <c r="CI17" i="1"/>
  <c r="CI10" i="1"/>
  <c r="CI4" i="1"/>
  <c r="K11" i="5"/>
  <c r="BY11" i="5"/>
  <c r="CE11" i="5" s="1"/>
  <c r="BI11" i="5"/>
  <c r="BO11" i="5" s="1"/>
  <c r="BG11" i="5"/>
  <c r="AY11" i="5"/>
  <c r="AQ11" i="5"/>
  <c r="BW11" i="5"/>
  <c r="K3" i="5"/>
  <c r="BY3" i="5"/>
  <c r="CE3" i="5" s="1"/>
  <c r="BI3" i="5"/>
  <c r="BO3" i="5" s="1"/>
  <c r="BG3" i="5"/>
  <c r="AY3" i="5"/>
  <c r="AQ3" i="5"/>
  <c r="BW3" i="5"/>
  <c r="K6" i="5"/>
  <c r="BY6" i="5"/>
  <c r="CE6" i="5" s="1"/>
  <c r="BI6" i="5"/>
  <c r="BO6" i="5" s="1"/>
  <c r="BG6" i="5"/>
  <c r="AY6" i="5"/>
  <c r="AQ6" i="5"/>
  <c r="BW6" i="5"/>
  <c r="CM9" i="5" l="1"/>
  <c r="CR9" i="5"/>
  <c r="K9" i="5"/>
  <c r="CI9" i="5" s="1"/>
  <c r="BY9" i="5"/>
  <c r="CE9" i="5" s="1"/>
  <c r="BI9" i="5"/>
  <c r="BO9" i="5" s="1"/>
  <c r="CP9" i="5" s="1"/>
  <c r="BG9" i="5"/>
  <c r="CO9" i="5" s="1"/>
  <c r="AY9" i="5"/>
  <c r="CN9" i="5" s="1"/>
  <c r="AQ9" i="5"/>
  <c r="BW9" i="5"/>
  <c r="CQ9" i="5" s="1"/>
  <c r="K16" i="4"/>
  <c r="BY16" i="4"/>
  <c r="CE16" i="4" s="1"/>
  <c r="BI16" i="4"/>
  <c r="BO16" i="4" s="1"/>
  <c r="BA16" i="4"/>
  <c r="BG16" i="4" s="1"/>
  <c r="AS16" i="4"/>
  <c r="AY16" i="4" s="1"/>
  <c r="AK16" i="4"/>
  <c r="AQ16" i="4" s="1"/>
  <c r="BW16" i="4"/>
  <c r="U16" i="4"/>
  <c r="AA16" i="4" s="1"/>
  <c r="S16" i="4"/>
  <c r="BI3" i="1"/>
  <c r="BO3" i="1" s="1"/>
  <c r="BI8" i="1"/>
  <c r="BO8" i="1" s="1"/>
  <c r="S5" i="4"/>
  <c r="U5" i="4"/>
  <c r="AA5" i="4" s="1"/>
  <c r="BW5" i="4"/>
  <c r="AK5" i="4"/>
  <c r="AQ5" i="4" s="1"/>
  <c r="AS5" i="4"/>
  <c r="AY5" i="4" s="1"/>
  <c r="BA5" i="4"/>
  <c r="BG5" i="4" s="1"/>
  <c r="BI5" i="4"/>
  <c r="BO5" i="4" s="1"/>
  <c r="BY5" i="4"/>
  <c r="CE5" i="4" s="1"/>
  <c r="K5" i="4"/>
  <c r="M29" i="1"/>
  <c r="S29" i="1" s="1"/>
  <c r="U29" i="1"/>
  <c r="AA29" i="1" s="1"/>
  <c r="BW29" i="1"/>
  <c r="AK29" i="1"/>
  <c r="AQ29" i="1" s="1"/>
  <c r="AS29" i="1"/>
  <c r="AY29" i="1" s="1"/>
  <c r="BA29" i="1"/>
  <c r="BG29" i="1" s="1"/>
  <c r="BI29" i="1"/>
  <c r="BO29" i="1" s="1"/>
  <c r="BY29" i="1"/>
  <c r="CE29" i="1" s="1"/>
  <c r="K29" i="1"/>
  <c r="M56" i="1"/>
  <c r="S56" i="1" s="1"/>
  <c r="U56" i="1"/>
  <c r="AA56" i="1" s="1"/>
  <c r="BW56" i="1"/>
  <c r="AK56" i="1"/>
  <c r="AQ56" i="1" s="1"/>
  <c r="AS56" i="1"/>
  <c r="AY56" i="1" s="1"/>
  <c r="BA56" i="1"/>
  <c r="BG56" i="1" s="1"/>
  <c r="BI56" i="1"/>
  <c r="BO56" i="1" s="1"/>
  <c r="BY56" i="1"/>
  <c r="CE56" i="1" s="1"/>
  <c r="K56" i="1"/>
  <c r="BW14" i="5"/>
  <c r="CQ7" i="5" s="1"/>
  <c r="AQ14" i="5"/>
  <c r="AY14" i="5"/>
  <c r="CN7" i="5" s="1"/>
  <c r="BG14" i="5"/>
  <c r="BI14" i="5"/>
  <c r="BO14" i="5" s="1"/>
  <c r="CP7" i="5" s="1"/>
  <c r="BY14" i="5"/>
  <c r="CE14" i="5" s="1"/>
  <c r="K14" i="5"/>
  <c r="S23" i="4"/>
  <c r="U23" i="4"/>
  <c r="AA23" i="4" s="1"/>
  <c r="BW23" i="4"/>
  <c r="AK23" i="4"/>
  <c r="AQ23" i="4" s="1"/>
  <c r="AS23" i="4"/>
  <c r="AY23" i="4" s="1"/>
  <c r="BA23" i="4"/>
  <c r="BG23" i="4" s="1"/>
  <c r="BI23" i="4"/>
  <c r="BO23" i="4" s="1"/>
  <c r="BY23" i="4"/>
  <c r="CE23" i="4" s="1"/>
  <c r="K23" i="4"/>
  <c r="M48" i="1"/>
  <c r="S48" i="1" s="1"/>
  <c r="U48" i="1"/>
  <c r="AA48" i="1" s="1"/>
  <c r="BW48" i="1"/>
  <c r="AK48" i="1"/>
  <c r="AQ48" i="1" s="1"/>
  <c r="AS48" i="1"/>
  <c r="AY48" i="1" s="1"/>
  <c r="BA48" i="1"/>
  <c r="BG48" i="1" s="1"/>
  <c r="BI48" i="1"/>
  <c r="BO48" i="1" s="1"/>
  <c r="BY48" i="1"/>
  <c r="CE48" i="1" s="1"/>
  <c r="K48" i="1"/>
  <c r="M34" i="1"/>
  <c r="S34" i="1" s="1"/>
  <c r="U34" i="1"/>
  <c r="AA34" i="1" s="1"/>
  <c r="BW34" i="1"/>
  <c r="AK34" i="1"/>
  <c r="AQ34" i="1" s="1"/>
  <c r="AS34" i="1"/>
  <c r="AY34" i="1" s="1"/>
  <c r="BA34" i="1"/>
  <c r="BG34" i="1" s="1"/>
  <c r="BI34" i="1"/>
  <c r="BO34" i="1" s="1"/>
  <c r="BY34" i="1"/>
  <c r="CE34" i="1" s="1"/>
  <c r="K34" i="1"/>
  <c r="M10" i="1"/>
  <c r="S10" i="1" s="1"/>
  <c r="U10" i="1"/>
  <c r="AA10" i="1" s="1"/>
  <c r="BW10" i="1"/>
  <c r="AK10" i="1"/>
  <c r="AQ10" i="1" s="1"/>
  <c r="AS10" i="1"/>
  <c r="AY10" i="1" s="1"/>
  <c r="BA10" i="1"/>
  <c r="BG10" i="1" s="1"/>
  <c r="BI10" i="1"/>
  <c r="BO10" i="1" s="1"/>
  <c r="BY10" i="1"/>
  <c r="CE10" i="1" s="1"/>
  <c r="M31" i="1"/>
  <c r="S31" i="1" s="1"/>
  <c r="U31" i="1"/>
  <c r="AA31" i="1" s="1"/>
  <c r="BW31" i="1"/>
  <c r="AK31" i="1"/>
  <c r="AQ31" i="1" s="1"/>
  <c r="AS31" i="1"/>
  <c r="AY31" i="1" s="1"/>
  <c r="BA31" i="1"/>
  <c r="BG31" i="1" s="1"/>
  <c r="BI31" i="1"/>
  <c r="BO31" i="1" s="1"/>
  <c r="BY31" i="1"/>
  <c r="CE31" i="1" s="1"/>
  <c r="K31" i="1"/>
  <c r="S24" i="4"/>
  <c r="U24" i="4"/>
  <c r="AA24" i="4" s="1"/>
  <c r="BW24" i="4"/>
  <c r="AK24" i="4"/>
  <c r="AQ24" i="4" s="1"/>
  <c r="AS24" i="4"/>
  <c r="AY24" i="4" s="1"/>
  <c r="BA24" i="4"/>
  <c r="BG24" i="4" s="1"/>
  <c r="BI24" i="4"/>
  <c r="BO24" i="4" s="1"/>
  <c r="BY24" i="4"/>
  <c r="CE24" i="4" s="1"/>
  <c r="K24" i="4"/>
  <c r="M3" i="4"/>
  <c r="S3" i="4" s="1"/>
  <c r="U3" i="4"/>
  <c r="AA3" i="4" s="1"/>
  <c r="BW3" i="4"/>
  <c r="AK3" i="4"/>
  <c r="AQ3" i="4" s="1"/>
  <c r="AS3" i="4"/>
  <c r="AY3" i="4" s="1"/>
  <c r="BA3" i="4"/>
  <c r="BG3" i="4" s="1"/>
  <c r="BI3" i="4"/>
  <c r="BO3" i="4" s="1"/>
  <c r="BY3" i="4"/>
  <c r="CE3" i="4" s="1"/>
  <c r="K3" i="4"/>
  <c r="BW36" i="5"/>
  <c r="AQ36" i="5"/>
  <c r="AY36" i="5"/>
  <c r="BG36" i="5"/>
  <c r="BI36" i="5"/>
  <c r="BO36" i="5" s="1"/>
  <c r="BY36" i="5"/>
  <c r="CE36" i="5" s="1"/>
  <c r="K36" i="5"/>
  <c r="BW26" i="5"/>
  <c r="AQ26" i="5"/>
  <c r="AY26" i="5"/>
  <c r="BG26" i="5"/>
  <c r="BI26" i="5"/>
  <c r="BO26" i="5" s="1"/>
  <c r="BY26" i="5"/>
  <c r="CE26" i="5" s="1"/>
  <c r="K26" i="5"/>
  <c r="BW40" i="5"/>
  <c r="AQ40" i="5"/>
  <c r="AY40" i="5"/>
  <c r="BG40" i="5"/>
  <c r="BI40" i="5"/>
  <c r="BO40" i="5" s="1"/>
  <c r="BY40" i="5"/>
  <c r="CE40" i="5" s="1"/>
  <c r="K40" i="5"/>
  <c r="BW28" i="5"/>
  <c r="AQ28" i="5"/>
  <c r="AY28" i="5"/>
  <c r="BG28" i="5"/>
  <c r="BI28" i="5"/>
  <c r="BO28" i="5" s="1"/>
  <c r="BY28" i="5"/>
  <c r="CE28" i="5" s="1"/>
  <c r="K28" i="5"/>
  <c r="K39" i="5"/>
  <c r="K35" i="5"/>
  <c r="K22" i="5"/>
  <c r="K33" i="5"/>
  <c r="K20" i="5"/>
  <c r="K4" i="5"/>
  <c r="M17" i="1"/>
  <c r="S17" i="1" s="1"/>
  <c r="U17" i="1"/>
  <c r="AA17" i="1" s="1"/>
  <c r="BW17" i="1"/>
  <c r="AK17" i="1"/>
  <c r="AQ17" i="1" s="1"/>
  <c r="AS17" i="1"/>
  <c r="AY17" i="1" s="1"/>
  <c r="BA17" i="1"/>
  <c r="BG17" i="1" s="1"/>
  <c r="BI17" i="1"/>
  <c r="BO17" i="1" s="1"/>
  <c r="BY17" i="1"/>
  <c r="CE17" i="1" s="1"/>
  <c r="M14" i="1"/>
  <c r="S14" i="1" s="1"/>
  <c r="U14" i="1"/>
  <c r="AA14" i="1" s="1"/>
  <c r="BW14" i="1"/>
  <c r="AK14" i="1"/>
  <c r="AQ14" i="1" s="1"/>
  <c r="AS14" i="1"/>
  <c r="AY14" i="1" s="1"/>
  <c r="BA14" i="1"/>
  <c r="BG14" i="1" s="1"/>
  <c r="BI14" i="1"/>
  <c r="BO14" i="1" s="1"/>
  <c r="BY14" i="1"/>
  <c r="CE14" i="1" s="1"/>
  <c r="M15" i="1"/>
  <c r="S15" i="1" s="1"/>
  <c r="U15" i="1"/>
  <c r="AA15" i="1" s="1"/>
  <c r="BW15" i="1"/>
  <c r="AK15" i="1"/>
  <c r="AQ15" i="1" s="1"/>
  <c r="AS15" i="1"/>
  <c r="AY15" i="1" s="1"/>
  <c r="BA15" i="1"/>
  <c r="BG15" i="1" s="1"/>
  <c r="BI15" i="1"/>
  <c r="BO15" i="1" s="1"/>
  <c r="BY15" i="1"/>
  <c r="CE15" i="1" s="1"/>
  <c r="BY23" i="5"/>
  <c r="CE23" i="5" s="1"/>
  <c r="BY39" i="5"/>
  <c r="CE39" i="5" s="1"/>
  <c r="BY27" i="5"/>
  <c r="CE27" i="5" s="1"/>
  <c r="CR27" i="5" s="1"/>
  <c r="BY21" i="5"/>
  <c r="CE21" i="5" s="1"/>
  <c r="BY24" i="5"/>
  <c r="CE24" i="5" s="1"/>
  <c r="BY35" i="5"/>
  <c r="CE35" i="5" s="1"/>
  <c r="BY32" i="5"/>
  <c r="CE32" i="5" s="1"/>
  <c r="BY33" i="5"/>
  <c r="CE33" i="5" s="1"/>
  <c r="BY41" i="5"/>
  <c r="CE41" i="5" s="1"/>
  <c r="BY22" i="5"/>
  <c r="CE22" i="5" s="1"/>
  <c r="BY20" i="5"/>
  <c r="CE20" i="5" s="1"/>
  <c r="BY10" i="5"/>
  <c r="CE10" i="5" s="1"/>
  <c r="BY8" i="5"/>
  <c r="CE8" i="5" s="1"/>
  <c r="BY4" i="5"/>
  <c r="CE4" i="5" s="1"/>
  <c r="BY12" i="5"/>
  <c r="CE12" i="5" s="1"/>
  <c r="CR5" i="5" s="1"/>
  <c r="BY13" i="5"/>
  <c r="CE13" i="5" s="1"/>
  <c r="M33" i="1"/>
  <c r="S33" i="1" s="1"/>
  <c r="U33" i="1"/>
  <c r="AA33" i="1" s="1"/>
  <c r="BW33" i="1"/>
  <c r="AK33" i="1"/>
  <c r="AQ33" i="1" s="1"/>
  <c r="AS33" i="1"/>
  <c r="AY33" i="1" s="1"/>
  <c r="BA33" i="1"/>
  <c r="BG33" i="1" s="1"/>
  <c r="BI33" i="1"/>
  <c r="BO33" i="1" s="1"/>
  <c r="BY33" i="1"/>
  <c r="CE33" i="1" s="1"/>
  <c r="K33" i="1"/>
  <c r="BW4" i="5"/>
  <c r="CQ4" i="5" s="1"/>
  <c r="AQ4" i="5"/>
  <c r="AY4" i="5"/>
  <c r="CN4" i="5" s="1"/>
  <c r="BG4" i="5"/>
  <c r="BI4" i="5"/>
  <c r="BO4" i="5" s="1"/>
  <c r="BW22" i="5"/>
  <c r="AQ22" i="5"/>
  <c r="AY22" i="5"/>
  <c r="BG22" i="5"/>
  <c r="BI22" i="5"/>
  <c r="BO22" i="5" s="1"/>
  <c r="BW41" i="5"/>
  <c r="AQ41" i="5"/>
  <c r="AY41" i="5"/>
  <c r="BG41" i="5"/>
  <c r="BI41" i="5"/>
  <c r="BO41" i="5" s="1"/>
  <c r="K41" i="5"/>
  <c r="BW12" i="5"/>
  <c r="CQ5" i="5" s="1"/>
  <c r="AQ12" i="5"/>
  <c r="CM5" i="5" s="1"/>
  <c r="AY12" i="5"/>
  <c r="CN5" i="5" s="1"/>
  <c r="BG12" i="5"/>
  <c r="CO5" i="5" s="1"/>
  <c r="BI12" i="5"/>
  <c r="BO12" i="5" s="1"/>
  <c r="CP5" i="5" s="1"/>
  <c r="K12" i="5"/>
  <c r="BI23" i="5"/>
  <c r="BO23" i="5" s="1"/>
  <c r="BI21" i="5"/>
  <c r="BO21" i="5" s="1"/>
  <c r="BI27" i="5"/>
  <c r="BO27" i="5" s="1"/>
  <c r="CP27" i="5" s="1"/>
  <c r="BI39" i="5"/>
  <c r="BO39" i="5" s="1"/>
  <c r="BI24" i="5"/>
  <c r="BO24" i="5" s="1"/>
  <c r="BI35" i="5"/>
  <c r="BO35" i="5" s="1"/>
  <c r="BI32" i="5"/>
  <c r="BO32" i="5" s="1"/>
  <c r="BI33" i="5"/>
  <c r="BO33" i="5" s="1"/>
  <c r="BI20" i="5"/>
  <c r="BO20" i="5" s="1"/>
  <c r="BI10" i="5"/>
  <c r="BO10" i="5" s="1"/>
  <c r="BI8" i="5"/>
  <c r="BO8" i="5" s="1"/>
  <c r="BI13" i="5"/>
  <c r="BO13" i="5" s="1"/>
  <c r="M38" i="1"/>
  <c r="S38" i="1" s="1"/>
  <c r="U38" i="1"/>
  <c r="AA38" i="1" s="1"/>
  <c r="BW38" i="1"/>
  <c r="AK38" i="1"/>
  <c r="AQ38" i="1" s="1"/>
  <c r="AS38" i="1"/>
  <c r="AY38" i="1" s="1"/>
  <c r="BA38" i="1"/>
  <c r="BG38" i="1" s="1"/>
  <c r="BI38" i="1"/>
  <c r="BO38" i="1" s="1"/>
  <c r="BY38" i="1"/>
  <c r="CE38" i="1" s="1"/>
  <c r="K38" i="1"/>
  <c r="M27" i="1"/>
  <c r="S27" i="1" s="1"/>
  <c r="U27" i="1"/>
  <c r="AA27" i="1" s="1"/>
  <c r="BW27" i="1"/>
  <c r="AK27" i="1"/>
  <c r="AQ27" i="1" s="1"/>
  <c r="AS27" i="1"/>
  <c r="AY27" i="1" s="1"/>
  <c r="BA27" i="1"/>
  <c r="BG27" i="1" s="1"/>
  <c r="BI27" i="1"/>
  <c r="BO27" i="1" s="1"/>
  <c r="BY27" i="1"/>
  <c r="CE27" i="1" s="1"/>
  <c r="K27" i="1"/>
  <c r="M9" i="1"/>
  <c r="S9" i="1" s="1"/>
  <c r="U9" i="1"/>
  <c r="AA9" i="1" s="1"/>
  <c r="CK4" i="1" s="1"/>
  <c r="BW9" i="1"/>
  <c r="AK9" i="1"/>
  <c r="AQ9" i="1" s="1"/>
  <c r="CM4" i="1" s="1"/>
  <c r="AS9" i="1"/>
  <c r="AY9" i="1" s="1"/>
  <c r="BA9" i="1"/>
  <c r="BG9" i="1" s="1"/>
  <c r="CO4" i="1" s="1"/>
  <c r="BI9" i="1"/>
  <c r="BO9" i="1" s="1"/>
  <c r="BY9" i="1"/>
  <c r="CE9" i="1" s="1"/>
  <c r="CR4" i="1" s="1"/>
  <c r="S27" i="4"/>
  <c r="U27" i="4"/>
  <c r="AA27" i="4" s="1"/>
  <c r="BW27" i="4"/>
  <c r="AK27" i="4"/>
  <c r="AQ27" i="4" s="1"/>
  <c r="AS27" i="4"/>
  <c r="AY27" i="4" s="1"/>
  <c r="BA27" i="4"/>
  <c r="BG27" i="4" s="1"/>
  <c r="BI27" i="4"/>
  <c r="BO27" i="4" s="1"/>
  <c r="BY27" i="4"/>
  <c r="CE27" i="4" s="1"/>
  <c r="K27" i="4"/>
  <c r="K21" i="5"/>
  <c r="K32" i="5"/>
  <c r="K23" i="5"/>
  <c r="BW23" i="5"/>
  <c r="AQ23" i="5"/>
  <c r="AY23" i="5"/>
  <c r="BG23" i="5"/>
  <c r="BW20" i="5"/>
  <c r="AQ20" i="5"/>
  <c r="AY20" i="5"/>
  <c r="BG20" i="5"/>
  <c r="K24" i="5"/>
  <c r="K27" i="5"/>
  <c r="BW13" i="5"/>
  <c r="AQ13" i="5"/>
  <c r="AY13" i="5"/>
  <c r="BG13" i="5"/>
  <c r="K13" i="5"/>
  <c r="BW10" i="5"/>
  <c r="AQ10" i="5"/>
  <c r="AY10" i="5"/>
  <c r="BG10" i="5"/>
  <c r="K10" i="5"/>
  <c r="BW8" i="5"/>
  <c r="CQ3" i="5" s="1"/>
  <c r="AQ8" i="5"/>
  <c r="AY8" i="5"/>
  <c r="CN3" i="5" s="1"/>
  <c r="BG8" i="5"/>
  <c r="CO3" i="5" s="1"/>
  <c r="K8" i="5"/>
  <c r="BW21" i="5"/>
  <c r="AQ21" i="5"/>
  <c r="AY21" i="5"/>
  <c r="BG21" i="5"/>
  <c r="BW32" i="5"/>
  <c r="AQ32" i="5"/>
  <c r="AY32" i="5"/>
  <c r="BG32" i="5"/>
  <c r="BW24" i="5"/>
  <c r="AQ24" i="5"/>
  <c r="AY24" i="5"/>
  <c r="BG24" i="5"/>
  <c r="BW39" i="5"/>
  <c r="AQ39" i="5"/>
  <c r="AY39" i="5"/>
  <c r="BG39" i="5"/>
  <c r="BW35" i="5"/>
  <c r="CQ28" i="5" s="1"/>
  <c r="AQ35" i="5"/>
  <c r="AY35" i="5"/>
  <c r="BG35" i="5"/>
  <c r="BW33" i="5"/>
  <c r="AQ33" i="5"/>
  <c r="AY33" i="5"/>
  <c r="BG33" i="5"/>
  <c r="BW27" i="5"/>
  <c r="CQ27" i="5" s="1"/>
  <c r="AQ27" i="5"/>
  <c r="AY27" i="5"/>
  <c r="CN27" i="5" s="1"/>
  <c r="BG27" i="5"/>
  <c r="K26" i="1"/>
  <c r="K50" i="1"/>
  <c r="K51" i="1"/>
  <c r="K46" i="1"/>
  <c r="K25" i="1"/>
  <c r="K32" i="1"/>
  <c r="K35" i="1"/>
  <c r="K43" i="1"/>
  <c r="CI46" i="1" s="1"/>
  <c r="K28" i="1"/>
  <c r="CI25" i="1" s="1"/>
  <c r="K36" i="1"/>
  <c r="K42" i="1"/>
  <c r="K52" i="1"/>
  <c r="K47" i="1"/>
  <c r="K55" i="1"/>
  <c r="M55" i="1"/>
  <c r="S55" i="1" s="1"/>
  <c r="U55" i="1"/>
  <c r="AA55" i="1" s="1"/>
  <c r="BW55" i="1"/>
  <c r="AK55" i="1"/>
  <c r="AQ55" i="1" s="1"/>
  <c r="AS55" i="1"/>
  <c r="AY55" i="1" s="1"/>
  <c r="BA55" i="1"/>
  <c r="BG55" i="1" s="1"/>
  <c r="BI55" i="1"/>
  <c r="BO55" i="1" s="1"/>
  <c r="BY55" i="1"/>
  <c r="CE55" i="1" s="1"/>
  <c r="M47" i="1"/>
  <c r="S47" i="1" s="1"/>
  <c r="U47" i="1"/>
  <c r="AA47" i="1" s="1"/>
  <c r="BW47" i="1"/>
  <c r="AK47" i="1"/>
  <c r="AQ47" i="1" s="1"/>
  <c r="AS47" i="1"/>
  <c r="AY47" i="1" s="1"/>
  <c r="BA47" i="1"/>
  <c r="BG47" i="1" s="1"/>
  <c r="BI47" i="1"/>
  <c r="BO47" i="1" s="1"/>
  <c r="BY47" i="1"/>
  <c r="CE47" i="1" s="1"/>
  <c r="M28" i="1"/>
  <c r="S28" i="1" s="1"/>
  <c r="U28" i="1"/>
  <c r="AA28" i="1" s="1"/>
  <c r="BW28" i="1"/>
  <c r="AK28" i="1"/>
  <c r="AQ28" i="1" s="1"/>
  <c r="AS28" i="1"/>
  <c r="AY28" i="1" s="1"/>
  <c r="BA28" i="1"/>
  <c r="BG28" i="1" s="1"/>
  <c r="BI28" i="1"/>
  <c r="BO28" i="1" s="1"/>
  <c r="BY28" i="1"/>
  <c r="CE28" i="1" s="1"/>
  <c r="S22" i="4"/>
  <c r="U22" i="4"/>
  <c r="AA22" i="4" s="1"/>
  <c r="BW22" i="4"/>
  <c r="AK22" i="4"/>
  <c r="AQ22" i="4" s="1"/>
  <c r="AS22" i="4"/>
  <c r="AY22" i="4" s="1"/>
  <c r="BA22" i="4"/>
  <c r="BG22" i="4" s="1"/>
  <c r="BI22" i="4"/>
  <c r="BO22" i="4" s="1"/>
  <c r="BY22" i="4"/>
  <c r="CE22" i="4" s="1"/>
  <c r="K22" i="4"/>
  <c r="S18" i="4"/>
  <c r="U18" i="4"/>
  <c r="AA18" i="4" s="1"/>
  <c r="BW18" i="4"/>
  <c r="AK18" i="4"/>
  <c r="AQ18" i="4" s="1"/>
  <c r="AS18" i="4"/>
  <c r="AY18" i="4" s="1"/>
  <c r="BA18" i="4"/>
  <c r="BG18" i="4" s="1"/>
  <c r="BI18" i="4"/>
  <c r="BO18" i="4" s="1"/>
  <c r="BY18" i="4"/>
  <c r="CE18" i="4" s="1"/>
  <c r="E18" i="4"/>
  <c r="K18" i="4" s="1"/>
  <c r="AS30" i="4"/>
  <c r="AY30" i="4" s="1"/>
  <c r="AS11" i="4"/>
  <c r="AY11" i="4" s="1"/>
  <c r="AS31" i="4"/>
  <c r="AY31" i="4" s="1"/>
  <c r="AS19" i="4"/>
  <c r="AY19" i="4" s="1"/>
  <c r="AS12" i="4"/>
  <c r="AY12" i="4" s="1"/>
  <c r="AS15" i="4"/>
  <c r="AY15" i="4" s="1"/>
  <c r="AS21" i="4"/>
  <c r="AY21" i="4" s="1"/>
  <c r="AS13" i="4"/>
  <c r="AY13" i="4" s="1"/>
  <c r="AS34" i="4"/>
  <c r="AY34" i="4" s="1"/>
  <c r="AS28" i="4"/>
  <c r="AY28" i="4" s="1"/>
  <c r="AS29" i="4"/>
  <c r="AY29" i="4" s="1"/>
  <c r="AS35" i="4"/>
  <c r="AY35" i="4" s="1"/>
  <c r="AS4" i="4"/>
  <c r="AY4" i="4" s="1"/>
  <c r="S29" i="4"/>
  <c r="U29" i="4"/>
  <c r="AA29" i="4" s="1"/>
  <c r="BW29" i="4"/>
  <c r="AK29" i="4"/>
  <c r="AQ29" i="4" s="1"/>
  <c r="BA29" i="4"/>
  <c r="BG29" i="4" s="1"/>
  <c r="BI29" i="4"/>
  <c r="BO29" i="4" s="1"/>
  <c r="BY29" i="4"/>
  <c r="CE29" i="4" s="1"/>
  <c r="K29" i="4"/>
  <c r="M36" i="1"/>
  <c r="S36" i="1" s="1"/>
  <c r="U36" i="1"/>
  <c r="AA36" i="1" s="1"/>
  <c r="BW36" i="1"/>
  <c r="AK36" i="1"/>
  <c r="AQ36" i="1" s="1"/>
  <c r="AS36" i="1"/>
  <c r="AY36" i="1" s="1"/>
  <c r="BA36" i="1"/>
  <c r="BG36" i="1" s="1"/>
  <c r="BI36" i="1"/>
  <c r="BO36" i="1" s="1"/>
  <c r="BY36" i="1"/>
  <c r="CE36" i="1" s="1"/>
  <c r="M43" i="1"/>
  <c r="S43" i="1" s="1"/>
  <c r="U43" i="1"/>
  <c r="AA43" i="1" s="1"/>
  <c r="BW43" i="1"/>
  <c r="AK43" i="1"/>
  <c r="AQ43" i="1" s="1"/>
  <c r="AS43" i="1"/>
  <c r="AY43" i="1" s="1"/>
  <c r="CN46" i="1" s="1"/>
  <c r="BA43" i="1"/>
  <c r="BG43" i="1" s="1"/>
  <c r="BI43" i="1"/>
  <c r="BO43" i="1" s="1"/>
  <c r="BY43" i="1"/>
  <c r="CE43" i="1" s="1"/>
  <c r="M6" i="1"/>
  <c r="S6" i="1" s="1"/>
  <c r="U6" i="1"/>
  <c r="AA6" i="1" s="1"/>
  <c r="BW6" i="1"/>
  <c r="AK6" i="1"/>
  <c r="AQ6" i="1" s="1"/>
  <c r="AS6" i="1"/>
  <c r="AY6" i="1" s="1"/>
  <c r="BA6" i="1"/>
  <c r="BG6" i="1" s="1"/>
  <c r="BI6" i="1"/>
  <c r="BO6" i="1" s="1"/>
  <c r="BY6" i="1"/>
  <c r="CE6" i="1" s="1"/>
  <c r="M8" i="1"/>
  <c r="S8" i="1" s="1"/>
  <c r="U8" i="1"/>
  <c r="AA8" i="1" s="1"/>
  <c r="BW8" i="1"/>
  <c r="AK8" i="1"/>
  <c r="AQ8" i="1" s="1"/>
  <c r="AS8" i="1"/>
  <c r="AY8" i="1" s="1"/>
  <c r="BA8" i="1"/>
  <c r="BG8" i="1" s="1"/>
  <c r="BY8" i="1"/>
  <c r="CE8" i="1" s="1"/>
  <c r="M3" i="1"/>
  <c r="S3" i="1" s="1"/>
  <c r="U3" i="1"/>
  <c r="AA3" i="1" s="1"/>
  <c r="BW3" i="1"/>
  <c r="AK3" i="1"/>
  <c r="AQ3" i="1" s="1"/>
  <c r="AS3" i="1"/>
  <c r="AY3" i="1" s="1"/>
  <c r="BA3" i="1"/>
  <c r="BG3" i="1" s="1"/>
  <c r="BY3" i="1"/>
  <c r="CE3" i="1" s="1"/>
  <c r="S12" i="4"/>
  <c r="U12" i="4"/>
  <c r="AA12" i="4" s="1"/>
  <c r="BW12" i="4"/>
  <c r="AK12" i="4"/>
  <c r="AQ12" i="4" s="1"/>
  <c r="BA12" i="4"/>
  <c r="BG12" i="4" s="1"/>
  <c r="BI12" i="4"/>
  <c r="BO12" i="4" s="1"/>
  <c r="BY12" i="4"/>
  <c r="CE12" i="4" s="1"/>
  <c r="K12" i="4"/>
  <c r="CI14" i="4" s="1"/>
  <c r="S28" i="4"/>
  <c r="U28" i="4"/>
  <c r="AA28" i="4" s="1"/>
  <c r="BW28" i="4"/>
  <c r="AK28" i="4"/>
  <c r="AQ28" i="4" s="1"/>
  <c r="BA28" i="4"/>
  <c r="BG28" i="4" s="1"/>
  <c r="BI28" i="4"/>
  <c r="BO28" i="4" s="1"/>
  <c r="BY28" i="4"/>
  <c r="CE28" i="4" s="1"/>
  <c r="K28" i="4"/>
  <c r="S31" i="4"/>
  <c r="U31" i="4"/>
  <c r="AA31" i="4" s="1"/>
  <c r="BW31" i="4"/>
  <c r="AK31" i="4"/>
  <c r="AQ31" i="4" s="1"/>
  <c r="BA31" i="4"/>
  <c r="BG31" i="4" s="1"/>
  <c r="BI31" i="4"/>
  <c r="BO31" i="4" s="1"/>
  <c r="BY31" i="4"/>
  <c r="CE31" i="4" s="1"/>
  <c r="K31" i="4"/>
  <c r="K30" i="4"/>
  <c r="K11" i="4"/>
  <c r="K15" i="4"/>
  <c r="K34" i="4"/>
  <c r="CI34" i="4" s="1"/>
  <c r="K13" i="4"/>
  <c r="K21" i="4"/>
  <c r="K19" i="4"/>
  <c r="K4" i="4"/>
  <c r="K35" i="4"/>
  <c r="BA30" i="4"/>
  <c r="BG30" i="4" s="1"/>
  <c r="BA11" i="4"/>
  <c r="BG11" i="4" s="1"/>
  <c r="BA15" i="4"/>
  <c r="BG15" i="4" s="1"/>
  <c r="BA34" i="4"/>
  <c r="BG34" i="4" s="1"/>
  <c r="CO34" i="4" s="1"/>
  <c r="BA13" i="4"/>
  <c r="BG13" i="4" s="1"/>
  <c r="BA21" i="4"/>
  <c r="BG21" i="4" s="1"/>
  <c r="BA19" i="4"/>
  <c r="BG19" i="4" s="1"/>
  <c r="BA4" i="4"/>
  <c r="BG4" i="4" s="1"/>
  <c r="BA35" i="4"/>
  <c r="BG35" i="4" s="1"/>
  <c r="BA32" i="1"/>
  <c r="BG32" i="1" s="1"/>
  <c r="BA26" i="1"/>
  <c r="BG26" i="1" s="1"/>
  <c r="BA51" i="1"/>
  <c r="BG51" i="1" s="1"/>
  <c r="BA35" i="1"/>
  <c r="BG35" i="1" s="1"/>
  <c r="BA46" i="1"/>
  <c r="BG46" i="1" s="1"/>
  <c r="BA50" i="1"/>
  <c r="BG50" i="1" s="1"/>
  <c r="BA52" i="1"/>
  <c r="BG52" i="1" s="1"/>
  <c r="BA42" i="1"/>
  <c r="BG42" i="1" s="1"/>
  <c r="BA25" i="1"/>
  <c r="BG25" i="1" s="1"/>
  <c r="S4" i="4"/>
  <c r="U4" i="4"/>
  <c r="AA4" i="4" s="1"/>
  <c r="BW4" i="4"/>
  <c r="AK4" i="4"/>
  <c r="AQ4" i="4" s="1"/>
  <c r="BI4" i="4"/>
  <c r="BO4" i="4" s="1"/>
  <c r="BY4" i="4"/>
  <c r="CE4" i="4" s="1"/>
  <c r="AK30" i="4"/>
  <c r="AQ30" i="4" s="1"/>
  <c r="AK11" i="4"/>
  <c r="AQ11" i="4" s="1"/>
  <c r="AK15" i="4"/>
  <c r="AQ15" i="4" s="1"/>
  <c r="AK34" i="4"/>
  <c r="AQ34" i="4" s="1"/>
  <c r="CM34" i="4" s="1"/>
  <c r="AK13" i="4"/>
  <c r="AQ13" i="4" s="1"/>
  <c r="AK21" i="4"/>
  <c r="AQ21" i="4" s="1"/>
  <c r="AK19" i="4"/>
  <c r="AQ19" i="4" s="1"/>
  <c r="AK35" i="4"/>
  <c r="AQ35" i="4" s="1"/>
  <c r="BW35" i="4"/>
  <c r="U30" i="4"/>
  <c r="AA30" i="4" s="1"/>
  <c r="U11" i="4"/>
  <c r="AA11" i="4" s="1"/>
  <c r="U15" i="4"/>
  <c r="AA15" i="4" s="1"/>
  <c r="U34" i="4"/>
  <c r="AA34" i="4" s="1"/>
  <c r="CK19" i="4" s="1"/>
  <c r="U13" i="4"/>
  <c r="AA13" i="4" s="1"/>
  <c r="U21" i="4"/>
  <c r="AA21" i="4" s="1"/>
  <c r="U19" i="4"/>
  <c r="AA19" i="4" s="1"/>
  <c r="U35" i="4"/>
  <c r="AA35" i="4" s="1"/>
  <c r="M42" i="1"/>
  <c r="S42" i="1" s="1"/>
  <c r="U42" i="1"/>
  <c r="AA42" i="1" s="1"/>
  <c r="BW42" i="1"/>
  <c r="AK42" i="1"/>
  <c r="AQ42" i="1" s="1"/>
  <c r="AS42" i="1"/>
  <c r="AY42" i="1" s="1"/>
  <c r="BI42" i="1"/>
  <c r="BO42" i="1" s="1"/>
  <c r="BY42" i="1"/>
  <c r="CE42" i="1" s="1"/>
  <c r="S30" i="4"/>
  <c r="S11" i="4"/>
  <c r="S15" i="4"/>
  <c r="S34" i="4"/>
  <c r="M13" i="4"/>
  <c r="S13" i="4" s="1"/>
  <c r="S21" i="4"/>
  <c r="S19" i="4"/>
  <c r="S35" i="4"/>
  <c r="M25" i="1"/>
  <c r="S25" i="1" s="1"/>
  <c r="M26" i="1"/>
  <c r="S26" i="1" s="1"/>
  <c r="M32" i="1"/>
  <c r="S32" i="1" s="1"/>
  <c r="M35" i="1"/>
  <c r="S35" i="1" s="1"/>
  <c r="M51" i="1"/>
  <c r="S51" i="1" s="1"/>
  <c r="M46" i="1"/>
  <c r="S46" i="1" s="1"/>
  <c r="M52" i="1"/>
  <c r="S52" i="1" s="1"/>
  <c r="M50" i="1"/>
  <c r="S50" i="1" s="1"/>
  <c r="BW19" i="4"/>
  <c r="BI19" i="4"/>
  <c r="BO19" i="4" s="1"/>
  <c r="BY19" i="4"/>
  <c r="CE19" i="4" s="1"/>
  <c r="U52" i="1"/>
  <c r="AA52" i="1" s="1"/>
  <c r="BW52" i="1"/>
  <c r="AK52" i="1"/>
  <c r="AQ52" i="1" s="1"/>
  <c r="AS52" i="1"/>
  <c r="AY52" i="1" s="1"/>
  <c r="BI52" i="1"/>
  <c r="BO52" i="1" s="1"/>
  <c r="BY52" i="1"/>
  <c r="CE52" i="1" s="1"/>
  <c r="BW13" i="4"/>
  <c r="BI13" i="4"/>
  <c r="BO13" i="4" s="1"/>
  <c r="BY13" i="4"/>
  <c r="CE13" i="4" s="1"/>
  <c r="U25" i="1"/>
  <c r="AA25" i="1" s="1"/>
  <c r="BW25" i="1"/>
  <c r="AK25" i="1"/>
  <c r="AQ25" i="1" s="1"/>
  <c r="AS25" i="1"/>
  <c r="AY25" i="1" s="1"/>
  <c r="BI25" i="1"/>
  <c r="BO25" i="1" s="1"/>
  <c r="BY25" i="1"/>
  <c r="CE25" i="1" s="1"/>
  <c r="BW34" i="4"/>
  <c r="BI34" i="4"/>
  <c r="BO34" i="4" s="1"/>
  <c r="BY34" i="4"/>
  <c r="CE34" i="4" s="1"/>
  <c r="AS51" i="1"/>
  <c r="AY51" i="1" s="1"/>
  <c r="AS35" i="1"/>
  <c r="AY35" i="1" s="1"/>
  <c r="AS46" i="1"/>
  <c r="AY46" i="1" s="1"/>
  <c r="AS26" i="1"/>
  <c r="AY26" i="1" s="1"/>
  <c r="AS50" i="1"/>
  <c r="AY50" i="1" s="1"/>
  <c r="AS32" i="1"/>
  <c r="AY32" i="1" s="1"/>
  <c r="BW30" i="4"/>
  <c r="BW21" i="4"/>
  <c r="BW15" i="4"/>
  <c r="BW11" i="4"/>
  <c r="BW51" i="1"/>
  <c r="BW35" i="1"/>
  <c r="BW46" i="1"/>
  <c r="BW26" i="1"/>
  <c r="BW50" i="1"/>
  <c r="BW32" i="1"/>
  <c r="U51" i="1"/>
  <c r="AA51" i="1" s="1"/>
  <c r="U35" i="1"/>
  <c r="AA35" i="1" s="1"/>
  <c r="U46" i="1"/>
  <c r="AA46" i="1" s="1"/>
  <c r="U26" i="1"/>
  <c r="AA26" i="1" s="1"/>
  <c r="U50" i="1"/>
  <c r="AA50" i="1" s="1"/>
  <c r="U32" i="1"/>
  <c r="AA32" i="1" s="1"/>
  <c r="AK26" i="1"/>
  <c r="AQ26" i="1" s="1"/>
  <c r="BI26" i="1"/>
  <c r="BO26" i="1" s="1"/>
  <c r="BY26" i="1"/>
  <c r="CE26" i="1" s="1"/>
  <c r="AK32" i="1"/>
  <c r="AQ32" i="1" s="1"/>
  <c r="BI32" i="1"/>
  <c r="BO32" i="1" s="1"/>
  <c r="BY32" i="1"/>
  <c r="CE32" i="1" s="1"/>
  <c r="BI15" i="4"/>
  <c r="BO15" i="4" s="1"/>
  <c r="BY15" i="4"/>
  <c r="CE15" i="4" s="1"/>
  <c r="BI21" i="4"/>
  <c r="BO21" i="4" s="1"/>
  <c r="BY21" i="4"/>
  <c r="CE21" i="4" s="1"/>
  <c r="BI35" i="4"/>
  <c r="BO35" i="4" s="1"/>
  <c r="BY35" i="4"/>
  <c r="CE35" i="4" s="1"/>
  <c r="BI11" i="4"/>
  <c r="BO11" i="4" s="1"/>
  <c r="BY11" i="4"/>
  <c r="CE11" i="4" s="1"/>
  <c r="BI30" i="4"/>
  <c r="BO30" i="4" s="1"/>
  <c r="BY30" i="4"/>
  <c r="CE30" i="4" s="1"/>
  <c r="AK46" i="1"/>
  <c r="AQ46" i="1" s="1"/>
  <c r="CM39" i="1" s="1"/>
  <c r="BI46" i="1"/>
  <c r="BO46" i="1" s="1"/>
  <c r="CP39" i="1" s="1"/>
  <c r="BY46" i="1"/>
  <c r="CE46" i="1" s="1"/>
  <c r="CR39" i="1" s="1"/>
  <c r="AK35" i="1"/>
  <c r="AQ35" i="1" s="1"/>
  <c r="BI35" i="1"/>
  <c r="BO35" i="1" s="1"/>
  <c r="BY35" i="1"/>
  <c r="CE35" i="1" s="1"/>
  <c r="AK51" i="1"/>
  <c r="AQ51" i="1" s="1"/>
  <c r="BI51" i="1"/>
  <c r="BO51" i="1" s="1"/>
  <c r="BY51" i="1"/>
  <c r="CE51" i="1" s="1"/>
  <c r="AK50" i="1"/>
  <c r="AQ50" i="1" s="1"/>
  <c r="CM49" i="1" s="1"/>
  <c r="BI50" i="1"/>
  <c r="BO50" i="1" s="1"/>
  <c r="BY50" i="1"/>
  <c r="CE50" i="1" s="1"/>
  <c r="CP36" i="1" l="1"/>
  <c r="CO46" i="1"/>
  <c r="CK46" i="1"/>
  <c r="CR49" i="1"/>
  <c r="CO14" i="1"/>
  <c r="CK14" i="1"/>
  <c r="CT14" i="1" s="1"/>
  <c r="CN14" i="1"/>
  <c r="CJ14" i="1"/>
  <c r="CR14" i="1"/>
  <c r="CM14" i="1"/>
  <c r="CP14" i="1"/>
  <c r="CQ14" i="1"/>
  <c r="CQ34" i="4"/>
  <c r="CN34" i="4"/>
  <c r="CR34" i="4"/>
  <c r="CP34" i="4"/>
  <c r="CW34" i="4" s="1"/>
  <c r="CJ34" i="4"/>
  <c r="CN36" i="5"/>
  <c r="CR21" i="4"/>
  <c r="CR35" i="4"/>
  <c r="CO19" i="4"/>
  <c r="CK34" i="4"/>
  <c r="CO29" i="1"/>
  <c r="CK29" i="1"/>
  <c r="CR46" i="1"/>
  <c r="CM46" i="1"/>
  <c r="CI49" i="1"/>
  <c r="CN51" i="1"/>
  <c r="CP46" i="1"/>
  <c r="CQ46" i="1"/>
  <c r="CI26" i="5"/>
  <c r="CR41" i="5"/>
  <c r="CM41" i="5"/>
  <c r="CO41" i="5"/>
  <c r="CN41" i="5"/>
  <c r="CP41" i="5"/>
  <c r="CQ41" i="5"/>
  <c r="CJ51" i="1"/>
  <c r="CP28" i="1"/>
  <c r="CQ28" i="1"/>
  <c r="CR25" i="1"/>
  <c r="CM25" i="1"/>
  <c r="CK13" i="1"/>
  <c r="CO13" i="1"/>
  <c r="CM5" i="4"/>
  <c r="CQ3" i="4"/>
  <c r="CR5" i="4"/>
  <c r="CQ14" i="4"/>
  <c r="CP14" i="4"/>
  <c r="CP3" i="4"/>
  <c r="CO39" i="5"/>
  <c r="CK5" i="4"/>
  <c r="CI5" i="4"/>
  <c r="CJ14" i="4"/>
  <c r="CN14" i="4"/>
  <c r="CO5" i="4"/>
  <c r="CN12" i="4"/>
  <c r="CI3" i="4"/>
  <c r="CN3" i="4"/>
  <c r="CJ3" i="4"/>
  <c r="CK39" i="1"/>
  <c r="CP25" i="1"/>
  <c r="CQ25" i="1"/>
  <c r="CR26" i="1"/>
  <c r="CN25" i="1"/>
  <c r="CJ25" i="1"/>
  <c r="CO25" i="1"/>
  <c r="CK25" i="1"/>
  <c r="CM51" i="1"/>
  <c r="CR51" i="1"/>
  <c r="CM30" i="1"/>
  <c r="CM29" i="1"/>
  <c r="CP40" i="1"/>
  <c r="CP49" i="1"/>
  <c r="CK40" i="1"/>
  <c r="CK49" i="1"/>
  <c r="CI28" i="1"/>
  <c r="CN28" i="1"/>
  <c r="CJ28" i="1"/>
  <c r="CQ40" i="1"/>
  <c r="CQ49" i="1"/>
  <c r="CJ40" i="1"/>
  <c r="CJ49" i="1"/>
  <c r="CO40" i="1"/>
  <c r="CO49" i="1"/>
  <c r="CO39" i="1"/>
  <c r="CR29" i="1"/>
  <c r="CN40" i="1"/>
  <c r="CN49" i="1"/>
  <c r="CI36" i="1"/>
  <c r="CI29" i="1"/>
  <c r="CN29" i="1"/>
  <c r="CJ29" i="1"/>
  <c r="CP29" i="1"/>
  <c r="CQ29" i="1"/>
  <c r="CM13" i="1"/>
  <c r="CR13" i="1"/>
  <c r="CJ13" i="1"/>
  <c r="CN13" i="1"/>
  <c r="CQ13" i="1"/>
  <c r="CP13" i="1"/>
  <c r="CO23" i="5"/>
  <c r="CR25" i="5"/>
  <c r="CM23" i="5"/>
  <c r="CP36" i="5"/>
  <c r="CR23" i="5"/>
  <c r="CP30" i="5"/>
  <c r="CQ25" i="5"/>
  <c r="CO22" i="5"/>
  <c r="CR22" i="5"/>
  <c r="CO38" i="5"/>
  <c r="CR24" i="5"/>
  <c r="CM24" i="5"/>
  <c r="CM22" i="5"/>
  <c r="CO24" i="5"/>
  <c r="CM37" i="5"/>
  <c r="CQ36" i="5"/>
  <c r="CO7" i="5"/>
  <c r="CR7" i="5"/>
  <c r="CM7" i="5"/>
  <c r="CP5" i="4"/>
  <c r="CQ5" i="4"/>
  <c r="CJ5" i="4"/>
  <c r="CN5" i="4"/>
  <c r="CP30" i="1"/>
  <c r="CM26" i="1"/>
  <c r="CQ39" i="1"/>
  <c r="CN39" i="1"/>
  <c r="CJ39" i="1"/>
  <c r="CJ26" i="1"/>
  <c r="CM36" i="1"/>
  <c r="CO26" i="1"/>
  <c r="CI39" i="1"/>
  <c r="CR28" i="1"/>
  <c r="CO28" i="1"/>
  <c r="CM28" i="1"/>
  <c r="CK28" i="1"/>
  <c r="CP26" i="1"/>
  <c r="CQ26" i="1"/>
  <c r="CN26" i="1"/>
  <c r="CI26" i="1"/>
  <c r="CK27" i="1"/>
  <c r="CR34" i="1"/>
  <c r="CM34" i="1"/>
  <c r="CK34" i="1"/>
  <c r="CU14" i="1"/>
  <c r="CK14" i="4"/>
  <c r="CI24" i="4"/>
  <c r="CP24" i="4"/>
  <c r="CN24" i="4"/>
  <c r="CQ24" i="4"/>
  <c r="CJ24" i="4"/>
  <c r="CJ15" i="4"/>
  <c r="CR24" i="4"/>
  <c r="CO24" i="4"/>
  <c r="CM24" i="4"/>
  <c r="CK24" i="4"/>
  <c r="CR32" i="5"/>
  <c r="CO32" i="5"/>
  <c r="CM32" i="5"/>
  <c r="CP32" i="5"/>
  <c r="CN32" i="5"/>
  <c r="CQ32" i="5"/>
  <c r="CR54" i="1"/>
  <c r="CR56" i="1"/>
  <c r="CO54" i="1"/>
  <c r="CO56" i="1"/>
  <c r="CM54" i="1"/>
  <c r="CM56" i="1"/>
  <c r="CK54" i="1"/>
  <c r="CK56" i="1"/>
  <c r="CI54" i="1"/>
  <c r="CI56" i="1"/>
  <c r="CI40" i="1"/>
  <c r="CR27" i="1"/>
  <c r="CO27" i="1"/>
  <c r="CM27" i="1"/>
  <c r="CO34" i="1"/>
  <c r="CR55" i="1"/>
  <c r="CR57" i="1"/>
  <c r="CO55" i="1"/>
  <c r="CO57" i="1"/>
  <c r="CM55" i="1"/>
  <c r="CM57" i="1"/>
  <c r="CK55" i="1"/>
  <c r="CK57" i="1"/>
  <c r="CR40" i="1"/>
  <c r="CM40" i="1"/>
  <c r="CR30" i="1"/>
  <c r="CK26" i="1"/>
  <c r="CJ34" i="1"/>
  <c r="CO43" i="1"/>
  <c r="CP54" i="1"/>
  <c r="CP56" i="1"/>
  <c r="CN54" i="1"/>
  <c r="CN56" i="1"/>
  <c r="CQ54" i="1"/>
  <c r="CQ56" i="1"/>
  <c r="CJ54" i="1"/>
  <c r="CJ56" i="1"/>
  <c r="CI27" i="1"/>
  <c r="CP27" i="1"/>
  <c r="CN27" i="1"/>
  <c r="CQ27" i="1"/>
  <c r="CJ27" i="1"/>
  <c r="CI34" i="1"/>
  <c r="CP34" i="1"/>
  <c r="CN34" i="1"/>
  <c r="CQ34" i="1"/>
  <c r="CI55" i="1"/>
  <c r="CI57" i="1"/>
  <c r="CP55" i="1"/>
  <c r="CP57" i="1"/>
  <c r="CN55" i="1"/>
  <c r="CN57" i="1"/>
  <c r="CQ55" i="1"/>
  <c r="CQ57" i="1"/>
  <c r="CJ55" i="1"/>
  <c r="CJ57" i="1"/>
  <c r="CN31" i="4"/>
  <c r="CQ31" i="4"/>
  <c r="CR3" i="4"/>
  <c r="CO3" i="4"/>
  <c r="CM3" i="4"/>
  <c r="CK3" i="4"/>
  <c r="CR4" i="4"/>
  <c r="CO4" i="4"/>
  <c r="CM4" i="4"/>
  <c r="CK4" i="4"/>
  <c r="CI4" i="4"/>
  <c r="CP4" i="4"/>
  <c r="CN4" i="4"/>
  <c r="CQ4" i="4"/>
  <c r="CJ4" i="4"/>
  <c r="CO36" i="5"/>
  <c r="CM36" i="5"/>
  <c r="CM30" i="5"/>
  <c r="CP29" i="5"/>
  <c r="CP37" i="5"/>
  <c r="CQ37" i="5"/>
  <c r="CR29" i="5"/>
  <c r="CN29" i="5"/>
  <c r="CQ29" i="5"/>
  <c r="CR28" i="5"/>
  <c r="CO31" i="5"/>
  <c r="CP34" i="5"/>
  <c r="CN34" i="5"/>
  <c r="CQ34" i="5"/>
  <c r="CO29" i="5"/>
  <c r="CM29" i="5"/>
  <c r="CP35" i="5"/>
  <c r="CQ35" i="5"/>
  <c r="CR34" i="5"/>
  <c r="CO34" i="5"/>
  <c r="CM34" i="5"/>
  <c r="CM13" i="5"/>
  <c r="CM3" i="5"/>
  <c r="CP4" i="5"/>
  <c r="CR4" i="5"/>
  <c r="CP13" i="5"/>
  <c r="CP3" i="5"/>
  <c r="CO4" i="5"/>
  <c r="CM4" i="5"/>
  <c r="CR13" i="5"/>
  <c r="CR3" i="5"/>
  <c r="CP25" i="5"/>
  <c r="CQ43" i="1"/>
  <c r="CO52" i="1"/>
  <c r="CN35" i="1"/>
  <c r="CR20" i="5"/>
  <c r="CI33" i="1"/>
  <c r="CK30" i="1"/>
  <c r="CM43" i="1"/>
  <c r="CJ25" i="4"/>
  <c r="CI51" i="1"/>
  <c r="CI30" i="1"/>
  <c r="CI43" i="1"/>
  <c r="CO35" i="1"/>
  <c r="CK35" i="1"/>
  <c r="CN28" i="4"/>
  <c r="CI25" i="4"/>
  <c r="CN25" i="4"/>
  <c r="CP21" i="4"/>
  <c r="CQ21" i="4"/>
  <c r="CJ18" i="4"/>
  <c r="CM32" i="4"/>
  <c r="CR43" i="1"/>
  <c r="CK36" i="1"/>
  <c r="CO36" i="1"/>
  <c r="CI52" i="1"/>
  <c r="CR35" i="1"/>
  <c r="CM35" i="1"/>
  <c r="CN30" i="1"/>
  <c r="CO30" i="1"/>
  <c r="CI35" i="1"/>
  <c r="CN33" i="1"/>
  <c r="CQ30" i="1"/>
  <c r="CP43" i="1"/>
  <c r="CK43" i="1"/>
  <c r="CQ51" i="1"/>
  <c r="CO51" i="1"/>
  <c r="CN43" i="1"/>
  <c r="CP51" i="1"/>
  <c r="CK51" i="1"/>
  <c r="CR52" i="1"/>
  <c r="CP35" i="1"/>
  <c r="CQ35" i="1"/>
  <c r="CQ33" i="1"/>
  <c r="CP32" i="1"/>
  <c r="CP31" i="1"/>
  <c r="CK41" i="1"/>
  <c r="CK42" i="1"/>
  <c r="CQ45" i="1"/>
  <c r="CQ44" i="1"/>
  <c r="CM45" i="1"/>
  <c r="CM44" i="1"/>
  <c r="CR41" i="1"/>
  <c r="CR42" i="1"/>
  <c r="CK45" i="1"/>
  <c r="CK44" i="1"/>
  <c r="CQ41" i="1"/>
  <c r="CQ42" i="1"/>
  <c r="CN45" i="1"/>
  <c r="CN44" i="1"/>
  <c r="CJ41" i="1"/>
  <c r="CJ42" i="1"/>
  <c r="CO50" i="1"/>
  <c r="CO53" i="1"/>
  <c r="CK50" i="1"/>
  <c r="CK53" i="1"/>
  <c r="CO48" i="1"/>
  <c r="CO47" i="1"/>
  <c r="CK48" i="1"/>
  <c r="CK47" i="1"/>
  <c r="CK52" i="1"/>
  <c r="CI41" i="1"/>
  <c r="CI42" i="1"/>
  <c r="CP37" i="1"/>
  <c r="CP38" i="1"/>
  <c r="CQ37" i="1"/>
  <c r="CQ38" i="1"/>
  <c r="CP41" i="1"/>
  <c r="CP42" i="1"/>
  <c r="CR32" i="1"/>
  <c r="CR31" i="1"/>
  <c r="CQ32" i="1"/>
  <c r="CQ31" i="1"/>
  <c r="CJ45" i="1"/>
  <c r="CJ44" i="1"/>
  <c r="CN36" i="1"/>
  <c r="CJ36" i="1"/>
  <c r="CO45" i="1"/>
  <c r="CO44" i="1"/>
  <c r="CN50" i="1"/>
  <c r="CN53" i="1"/>
  <c r="CN48" i="1"/>
  <c r="CN47" i="1"/>
  <c r="CJ48" i="1"/>
  <c r="CJ47" i="1"/>
  <c r="CN52" i="1"/>
  <c r="CJ52" i="1"/>
  <c r="CI48" i="1"/>
  <c r="CI47" i="1"/>
  <c r="CI45" i="1"/>
  <c r="CI44" i="1"/>
  <c r="CR33" i="1"/>
  <c r="CM33" i="1"/>
  <c r="CJ31" i="1"/>
  <c r="CO37" i="1"/>
  <c r="CO38" i="1"/>
  <c r="CK37" i="1"/>
  <c r="CK38" i="1"/>
  <c r="CR45" i="1"/>
  <c r="CR44" i="1"/>
  <c r="CM41" i="1"/>
  <c r="CM42" i="1"/>
  <c r="CN41" i="1"/>
  <c r="CN42" i="1"/>
  <c r="CR50" i="1"/>
  <c r="CR53" i="1"/>
  <c r="CM50" i="1"/>
  <c r="CM53" i="1"/>
  <c r="CR48" i="1"/>
  <c r="CR47" i="1"/>
  <c r="CM48" i="1"/>
  <c r="CM47" i="1"/>
  <c r="CM52" i="1"/>
  <c r="CI32" i="1"/>
  <c r="CI31" i="1"/>
  <c r="CP33" i="1"/>
  <c r="CI37" i="1"/>
  <c r="CI38" i="1"/>
  <c r="CN37" i="1"/>
  <c r="CN38" i="1"/>
  <c r="CJ37" i="1"/>
  <c r="CJ38" i="1"/>
  <c r="CP45" i="1"/>
  <c r="CP44" i="1"/>
  <c r="CM32" i="1"/>
  <c r="CM31" i="1"/>
  <c r="CK32" i="1"/>
  <c r="CK31" i="1"/>
  <c r="CN32" i="1"/>
  <c r="CN31" i="1"/>
  <c r="CR36" i="1"/>
  <c r="CQ36" i="1"/>
  <c r="CO41" i="1"/>
  <c r="CO42" i="1"/>
  <c r="CO32" i="1"/>
  <c r="CO31" i="1"/>
  <c r="CP50" i="1"/>
  <c r="CP53" i="1"/>
  <c r="CQ50" i="1"/>
  <c r="CQ53" i="1"/>
  <c r="CP48" i="1"/>
  <c r="CP47" i="1"/>
  <c r="CQ48" i="1"/>
  <c r="CQ47" i="1"/>
  <c r="CP52" i="1"/>
  <c r="CQ52" i="1"/>
  <c r="CI50" i="1"/>
  <c r="CI53" i="1"/>
  <c r="CO33" i="1"/>
  <c r="CK33" i="1"/>
  <c r="CR37" i="1"/>
  <c r="CR38" i="1"/>
  <c r="CM37" i="1"/>
  <c r="CM38" i="1"/>
  <c r="CM14" i="4"/>
  <c r="CP31" i="4"/>
  <c r="CR14" i="4"/>
  <c r="CP19" i="4"/>
  <c r="CK21" i="4"/>
  <c r="CI16" i="4"/>
  <c r="CI31" i="4"/>
  <c r="CJ31" i="4"/>
  <c r="CQ19" i="4"/>
  <c r="CJ16" i="4"/>
  <c r="CM35" i="4"/>
  <c r="CO32" i="4"/>
  <c r="CO20" i="4"/>
  <c r="CJ20" i="4"/>
  <c r="CO14" i="4"/>
  <c r="CP25" i="4"/>
  <c r="CQ25" i="4"/>
  <c r="CQ20" i="5"/>
  <c r="CO20" i="5"/>
  <c r="CN20" i="5"/>
  <c r="CM20" i="5"/>
  <c r="CJ35" i="1"/>
  <c r="CQ7" i="1"/>
  <c r="CP32" i="4"/>
  <c r="CJ21" i="4"/>
  <c r="CI35" i="4"/>
  <c r="CR25" i="4"/>
  <c r="CM25" i="4"/>
  <c r="CO26" i="5"/>
  <c r="CR16" i="4"/>
  <c r="CQ16" i="4"/>
  <c r="CI28" i="4"/>
  <c r="CM28" i="4"/>
  <c r="CN16" i="4"/>
  <c r="CO6" i="1"/>
  <c r="CK6" i="1"/>
  <c r="CP7" i="1"/>
  <c r="CO12" i="4"/>
  <c r="CR29" i="4"/>
  <c r="CJ53" i="1"/>
  <c r="CJ43" i="1"/>
  <c r="CJ50" i="1"/>
  <c r="CJ46" i="1"/>
  <c r="CJ32" i="1"/>
  <c r="CJ30" i="1"/>
  <c r="CJ33" i="1"/>
  <c r="CR6" i="1"/>
  <c r="CM6" i="1"/>
  <c r="CQ4" i="1"/>
  <c r="CO3" i="1"/>
  <c r="CN7" i="1"/>
  <c r="CJ7" i="1"/>
  <c r="CN4" i="1"/>
  <c r="CJ4" i="1"/>
  <c r="CM3" i="1"/>
  <c r="CP4" i="1"/>
  <c r="CK3" i="1"/>
  <c r="CK17" i="1"/>
  <c r="CK10" i="1"/>
  <c r="CK5" i="1"/>
  <c r="CM17" i="1"/>
  <c r="CM10" i="1"/>
  <c r="CR5" i="1"/>
  <c r="CM5" i="1"/>
  <c r="CR7" i="1"/>
  <c r="CO18" i="1"/>
  <c r="CO9" i="1"/>
  <c r="CK18" i="1"/>
  <c r="CK9" i="1"/>
  <c r="CO16" i="1"/>
  <c r="CO11" i="1"/>
  <c r="CK16" i="1"/>
  <c r="CK11" i="1"/>
  <c r="CO19" i="1"/>
  <c r="CO8" i="1"/>
  <c r="CK19" i="1"/>
  <c r="CK8" i="1"/>
  <c r="CK15" i="1"/>
  <c r="CK12" i="1"/>
  <c r="CO15" i="1"/>
  <c r="CO12" i="1"/>
  <c r="CR17" i="1"/>
  <c r="CR10" i="1"/>
  <c r="CQ17" i="1"/>
  <c r="CQ10" i="1"/>
  <c r="CP5" i="1"/>
  <c r="CQ5" i="1"/>
  <c r="CO7" i="1"/>
  <c r="CK7" i="1"/>
  <c r="CN6" i="1"/>
  <c r="CN18" i="1"/>
  <c r="CN9" i="1"/>
  <c r="CJ18" i="1"/>
  <c r="CJ9" i="1"/>
  <c r="CN16" i="1"/>
  <c r="CN11" i="1"/>
  <c r="CJ16" i="1"/>
  <c r="CJ11" i="1"/>
  <c r="CN19" i="1"/>
  <c r="CN8" i="1"/>
  <c r="CJ19" i="1"/>
  <c r="CJ8" i="1"/>
  <c r="CP17" i="1"/>
  <c r="CP10" i="1"/>
  <c r="CQ15" i="1"/>
  <c r="CQ12" i="1"/>
  <c r="CP15" i="1"/>
  <c r="CP12" i="1"/>
  <c r="CQ3" i="1"/>
  <c r="CP3" i="1"/>
  <c r="CO17" i="1"/>
  <c r="CO10" i="1"/>
  <c r="CO5" i="1"/>
  <c r="CR18" i="1"/>
  <c r="CR9" i="1"/>
  <c r="CM18" i="1"/>
  <c r="CM9" i="1"/>
  <c r="CR16" i="1"/>
  <c r="CR11" i="1"/>
  <c r="CM16" i="1"/>
  <c r="CM11" i="1"/>
  <c r="CR19" i="1"/>
  <c r="CR8" i="1"/>
  <c r="CM19" i="1"/>
  <c r="CM8" i="1"/>
  <c r="CM15" i="1"/>
  <c r="CM12" i="1"/>
  <c r="CR15" i="1"/>
  <c r="CR12" i="1"/>
  <c r="CR3" i="1"/>
  <c r="CN17" i="1"/>
  <c r="CN10" i="1"/>
  <c r="CJ17" i="1"/>
  <c r="CJ10" i="1"/>
  <c r="CN5" i="1"/>
  <c r="CJ5" i="1"/>
  <c r="CM7" i="1"/>
  <c r="CP6" i="1"/>
  <c r="CQ6" i="1"/>
  <c r="CP18" i="1"/>
  <c r="CP9" i="1"/>
  <c r="CQ18" i="1"/>
  <c r="CQ9" i="1"/>
  <c r="CP16" i="1"/>
  <c r="CP11" i="1"/>
  <c r="CQ16" i="1"/>
  <c r="CQ11" i="1"/>
  <c r="CP19" i="1"/>
  <c r="CP8" i="1"/>
  <c r="CQ19" i="1"/>
  <c r="CQ8" i="1"/>
  <c r="CJ15" i="1"/>
  <c r="CJ12" i="1"/>
  <c r="CN15" i="1"/>
  <c r="CN12" i="1"/>
  <c r="CJ3" i="1"/>
  <c r="CN3" i="1"/>
  <c r="CJ6" i="1"/>
  <c r="CP13" i="4"/>
  <c r="CI21" i="4"/>
  <c r="CN19" i="4"/>
  <c r="CN21" i="4"/>
  <c r="CO17" i="4"/>
  <c r="CK17" i="4"/>
  <c r="CK32" i="4"/>
  <c r="CM19" i="4"/>
  <c r="CM21" i="4"/>
  <c r="CI19" i="4"/>
  <c r="CP28" i="4"/>
  <c r="CK28" i="4"/>
  <c r="CI13" i="4"/>
  <c r="CN13" i="4"/>
  <c r="CO25" i="4"/>
  <c r="CK25" i="4"/>
  <c r="CP35" i="4"/>
  <c r="CJ35" i="4"/>
  <c r="CK35" i="4"/>
  <c r="CR20" i="4"/>
  <c r="CQ20" i="4"/>
  <c r="CQ12" i="4"/>
  <c r="CR17" i="4"/>
  <c r="CM17" i="4"/>
  <c r="CO27" i="4"/>
  <c r="CP18" i="4"/>
  <c r="CP30" i="4"/>
  <c r="CP26" i="4"/>
  <c r="CP22" i="4"/>
  <c r="CQ26" i="4"/>
  <c r="CQ22" i="4"/>
  <c r="CQ11" i="4"/>
  <c r="CP33" i="4"/>
  <c r="CP15" i="4"/>
  <c r="CJ11" i="4"/>
  <c r="CK26" i="4"/>
  <c r="CK22" i="4"/>
  <c r="CM18" i="4"/>
  <c r="CM30" i="4"/>
  <c r="CO18" i="4"/>
  <c r="CO30" i="4"/>
  <c r="CO11" i="4"/>
  <c r="CO35" i="4"/>
  <c r="CI33" i="4"/>
  <c r="CI15" i="4"/>
  <c r="CR12" i="4"/>
  <c r="CN11" i="4"/>
  <c r="CN33" i="4"/>
  <c r="CN15" i="4"/>
  <c r="CR27" i="4"/>
  <c r="CM27" i="4"/>
  <c r="CO29" i="4"/>
  <c r="CK29" i="4"/>
  <c r="CK23" i="4"/>
  <c r="CO23" i="4"/>
  <c r="CR32" i="4"/>
  <c r="CQ32" i="4"/>
  <c r="CR19" i="4"/>
  <c r="CP16" i="4"/>
  <c r="CR11" i="4"/>
  <c r="CQ33" i="4"/>
  <c r="CQ15" i="4"/>
  <c r="CK11" i="4"/>
  <c r="CM33" i="4"/>
  <c r="CM15" i="4"/>
  <c r="CM26" i="4"/>
  <c r="CM22" i="4"/>
  <c r="CO16" i="4"/>
  <c r="CO21" i="4"/>
  <c r="CI32" i="4"/>
  <c r="CI26" i="4"/>
  <c r="CI22" i="4"/>
  <c r="CP20" i="4"/>
  <c r="CK20" i="4"/>
  <c r="CP12" i="4"/>
  <c r="CK12" i="4"/>
  <c r="CO28" i="4"/>
  <c r="CJ28" i="4"/>
  <c r="CN32" i="4"/>
  <c r="CN20" i="4"/>
  <c r="CR13" i="4"/>
  <c r="CM13" i="4"/>
  <c r="CR31" i="4"/>
  <c r="CM31" i="4"/>
  <c r="CI17" i="4"/>
  <c r="CN17" i="4"/>
  <c r="CJ17" i="4"/>
  <c r="CP27" i="4"/>
  <c r="CQ27" i="4"/>
  <c r="CI29" i="4"/>
  <c r="CN29" i="4"/>
  <c r="CJ29" i="4"/>
  <c r="CQ23" i="4"/>
  <c r="CP23" i="4"/>
  <c r="CP11" i="4"/>
  <c r="CK18" i="4"/>
  <c r="CK30" i="4"/>
  <c r="CM16" i="4"/>
  <c r="CO33" i="4"/>
  <c r="CO15" i="4"/>
  <c r="CI18" i="4"/>
  <c r="CI30" i="4"/>
  <c r="CJ12" i="4"/>
  <c r="CN26" i="4"/>
  <c r="CN22" i="4"/>
  <c r="CN35" i="4"/>
  <c r="CQ13" i="4"/>
  <c r="CK27" i="4"/>
  <c r="CM29" i="4"/>
  <c r="CM23" i="4"/>
  <c r="CR23" i="4"/>
  <c r="CR18" i="4"/>
  <c r="CR30" i="4"/>
  <c r="CR26" i="4"/>
  <c r="CR22" i="4"/>
  <c r="CQ35" i="4"/>
  <c r="CM11" i="4"/>
  <c r="CR33" i="4"/>
  <c r="CR15" i="4"/>
  <c r="CJ32" i="4"/>
  <c r="CJ26" i="4"/>
  <c r="CJ22" i="4"/>
  <c r="CK33" i="4"/>
  <c r="CK15" i="4"/>
  <c r="CK16" i="4"/>
  <c r="CQ18" i="4"/>
  <c r="CQ30" i="4"/>
  <c r="CO26" i="4"/>
  <c r="CO22" i="4"/>
  <c r="CI11" i="4"/>
  <c r="CI20" i="4"/>
  <c r="CM20" i="4"/>
  <c r="CI12" i="4"/>
  <c r="CM12" i="4"/>
  <c r="CR28" i="4"/>
  <c r="CQ28" i="4"/>
  <c r="CN18" i="4"/>
  <c r="CN30" i="4"/>
  <c r="CO13" i="4"/>
  <c r="CK13" i="4"/>
  <c r="CO31" i="4"/>
  <c r="CK31" i="4"/>
  <c r="CP17" i="4"/>
  <c r="CQ17" i="4"/>
  <c r="CI27" i="4"/>
  <c r="CN27" i="4"/>
  <c r="CJ27" i="4"/>
  <c r="CP29" i="4"/>
  <c r="CQ29" i="4"/>
  <c r="CN23" i="4"/>
  <c r="CI23" i="4"/>
  <c r="CJ19" i="4"/>
  <c r="CJ33" i="4"/>
  <c r="CJ13" i="4"/>
  <c r="CJ30" i="4"/>
  <c r="CJ23" i="4"/>
  <c r="CN42" i="5"/>
  <c r="CN43" i="5"/>
  <c r="CR42" i="5"/>
  <c r="CR43" i="5"/>
  <c r="CM42" i="5"/>
  <c r="CM43" i="5"/>
  <c r="CP42" i="5"/>
  <c r="CP43" i="5"/>
  <c r="CQ42" i="5"/>
  <c r="CQ43" i="5"/>
  <c r="CO42" i="5"/>
  <c r="CO43" i="5"/>
  <c r="CN30" i="5"/>
  <c r="CM25" i="5"/>
  <c r="CP24" i="5"/>
  <c r="CQ24" i="5"/>
  <c r="CN33" i="5"/>
  <c r="CM27" i="5"/>
  <c r="CO28" i="5"/>
  <c r="CN13" i="5"/>
  <c r="CN23" i="5"/>
  <c r="CN22" i="5"/>
  <c r="CN38" i="5"/>
  <c r="CN21" i="5"/>
  <c r="CN39" i="5"/>
  <c r="CO12" i="5"/>
  <c r="CN11" i="5"/>
  <c r="CP40" i="5"/>
  <c r="CM21" i="5"/>
  <c r="CM39" i="5"/>
  <c r="CN12" i="5"/>
  <c r="CO25" i="5"/>
  <c r="CN14" i="5"/>
  <c r="CN8" i="5"/>
  <c r="CM11" i="5"/>
  <c r="CR30" i="5"/>
  <c r="CI31" i="5"/>
  <c r="CN31" i="5"/>
  <c r="CN24" i="5"/>
  <c r="CO35" i="5"/>
  <c r="CO40" i="5"/>
  <c r="CO10" i="5"/>
  <c r="CO33" i="5"/>
  <c r="CN28" i="5"/>
  <c r="CO30" i="5"/>
  <c r="CQ21" i="5"/>
  <c r="CQ39" i="5"/>
  <c r="CM12" i="5"/>
  <c r="CI21" i="5"/>
  <c r="CN25" i="5"/>
  <c r="CM14" i="5"/>
  <c r="CM8" i="5"/>
  <c r="CP6" i="5"/>
  <c r="CP26" i="5"/>
  <c r="CP28" i="5"/>
  <c r="CP20" i="5"/>
  <c r="CP11" i="5"/>
  <c r="CQ11" i="5"/>
  <c r="CO37" i="5"/>
  <c r="CR12" i="5"/>
  <c r="CR6" i="5"/>
  <c r="CR26" i="5"/>
  <c r="CR37" i="5"/>
  <c r="CR21" i="5"/>
  <c r="CR39" i="5"/>
  <c r="CR38" i="5"/>
  <c r="CM38" i="5"/>
  <c r="CR31" i="5"/>
  <c r="CM31" i="5"/>
  <c r="CN35" i="5"/>
  <c r="CN40" i="5"/>
  <c r="CQ10" i="5"/>
  <c r="CP10" i="5"/>
  <c r="CQ33" i="5"/>
  <c r="CP33" i="5"/>
  <c r="CM6" i="5"/>
  <c r="CM26" i="5"/>
  <c r="CO14" i="5"/>
  <c r="CO8" i="5"/>
  <c r="CQ40" i="5"/>
  <c r="CN10" i="5"/>
  <c r="CQ30" i="5"/>
  <c r="CQ6" i="5"/>
  <c r="CQ26" i="5"/>
  <c r="CP14" i="5"/>
  <c r="CP8" i="5"/>
  <c r="CO27" i="5"/>
  <c r="CM28" i="5"/>
  <c r="CQ13" i="5"/>
  <c r="CN6" i="5"/>
  <c r="CN26" i="5"/>
  <c r="CQ12" i="5"/>
  <c r="CQ23" i="5"/>
  <c r="CQ14" i="5"/>
  <c r="CQ8" i="5"/>
  <c r="CP12" i="5"/>
  <c r="CP23" i="5"/>
  <c r="CP21" i="5"/>
  <c r="CP39" i="5"/>
  <c r="CO11" i="5"/>
  <c r="CN37" i="5"/>
  <c r="CP22" i="5"/>
  <c r="CQ22" i="5"/>
  <c r="CR11" i="5"/>
  <c r="CR14" i="5"/>
  <c r="CR8" i="5"/>
  <c r="CR36" i="5"/>
  <c r="CP38" i="5"/>
  <c r="CQ38" i="5"/>
  <c r="CP31" i="5"/>
  <c r="CQ31" i="5"/>
  <c r="CR35" i="5"/>
  <c r="CM35" i="5"/>
  <c r="CR40" i="5"/>
  <c r="CM40" i="5"/>
  <c r="CM10" i="5"/>
  <c r="CR10" i="5"/>
  <c r="CM33" i="5"/>
  <c r="CR33" i="5"/>
  <c r="CX9" i="5"/>
  <c r="CW9" i="5"/>
  <c r="CU9" i="5"/>
  <c r="CT9" i="5"/>
  <c r="CV9" i="5"/>
  <c r="CO13" i="5"/>
  <c r="CO21" i="5"/>
  <c r="CO6" i="5"/>
  <c r="CI40" i="5"/>
  <c r="CI43" i="5"/>
  <c r="CI7" i="5"/>
  <c r="CI41" i="5"/>
  <c r="CI20" i="5"/>
  <c r="CI25" i="5"/>
  <c r="CI42" i="5"/>
  <c r="CI4" i="5"/>
  <c r="CI22" i="5"/>
  <c r="CI35" i="5"/>
  <c r="CI36" i="5"/>
  <c r="CI3" i="5"/>
  <c r="CI23" i="5"/>
  <c r="CI24" i="5"/>
  <c r="CI29" i="5"/>
  <c r="CI37" i="5"/>
  <c r="CI30" i="5"/>
  <c r="CI14" i="5"/>
  <c r="CI10" i="5"/>
  <c r="CI33" i="5"/>
  <c r="CI8" i="5"/>
  <c r="CI34" i="5"/>
  <c r="CI27" i="5"/>
  <c r="CI28" i="5"/>
  <c r="CI39" i="5"/>
  <c r="CI32" i="5"/>
  <c r="CI38" i="5"/>
  <c r="CI5" i="5"/>
  <c r="CI6" i="5"/>
  <c r="CI11" i="5"/>
  <c r="CI12" i="5"/>
  <c r="CI13" i="5"/>
  <c r="CW14" i="1" l="1"/>
  <c r="CV14" i="1"/>
  <c r="CX14" i="1"/>
  <c r="CU34" i="4"/>
  <c r="CX34" i="4"/>
  <c r="CT34" i="4"/>
  <c r="CV34" i="4"/>
  <c r="CW5" i="4"/>
  <c r="CU5" i="4"/>
  <c r="CV5" i="4"/>
  <c r="CX5" i="4"/>
  <c r="CV13" i="1"/>
  <c r="CT13" i="1"/>
  <c r="CU13" i="1"/>
  <c r="CW13" i="1"/>
  <c r="CX13" i="1"/>
  <c r="CT5" i="4"/>
  <c r="CU57" i="1"/>
  <c r="CV57" i="1"/>
  <c r="CW57" i="1"/>
  <c r="CX57" i="1"/>
  <c r="CT57" i="1"/>
  <c r="CX56" i="1"/>
  <c r="CT56" i="1"/>
  <c r="CU56" i="1"/>
  <c r="CW56" i="1"/>
  <c r="CV56" i="1"/>
  <c r="CU52" i="1"/>
  <c r="CV33" i="4"/>
  <c r="CX33" i="4"/>
  <c r="CX31" i="5"/>
  <c r="CX17" i="1"/>
  <c r="CU16" i="1"/>
  <c r="CU17" i="1"/>
  <c r="CW17" i="1"/>
  <c r="CT15" i="1"/>
  <c r="CX18" i="1"/>
  <c r="CV17" i="1"/>
  <c r="CT18" i="1"/>
  <c r="CU15" i="1"/>
  <c r="CW18" i="1"/>
  <c r="CX15" i="1"/>
  <c r="CX16" i="1"/>
  <c r="CV18" i="1"/>
  <c r="CT17" i="1"/>
  <c r="CV15" i="1"/>
  <c r="CV16" i="1"/>
  <c r="CW15" i="1"/>
  <c r="CT16" i="1"/>
  <c r="CW16" i="1"/>
  <c r="CU18" i="1"/>
  <c r="CW38" i="1"/>
  <c r="CX6" i="1"/>
  <c r="CT7" i="1"/>
  <c r="CV51" i="1"/>
  <c r="CX3" i="1"/>
  <c r="CT33" i="4"/>
  <c r="CU33" i="4"/>
  <c r="CW33" i="4"/>
  <c r="CV20" i="4"/>
  <c r="CX4" i="4"/>
  <c r="CX12" i="4"/>
  <c r="CT21" i="4"/>
  <c r="CT3" i="4"/>
  <c r="CV18" i="4"/>
  <c r="CT26" i="5"/>
  <c r="CU21" i="5"/>
  <c r="CX21" i="5"/>
  <c r="CX26" i="5"/>
  <c r="CW31" i="5"/>
  <c r="CV31" i="5"/>
  <c r="CU31" i="5"/>
  <c r="CU26" i="5"/>
  <c r="CW21" i="5"/>
  <c r="CT31" i="5"/>
  <c r="CV21" i="5"/>
  <c r="CW26" i="5"/>
  <c r="CV26" i="5"/>
  <c r="CX30" i="5"/>
  <c r="CV30" i="5"/>
  <c r="CT30" i="5"/>
  <c r="CW30" i="5"/>
  <c r="CU30" i="5"/>
  <c r="CX24" i="5"/>
  <c r="CW24" i="5"/>
  <c r="CV24" i="5"/>
  <c r="CU24" i="5"/>
  <c r="CT24" i="5"/>
  <c r="CW23" i="5"/>
  <c r="CU23" i="5"/>
  <c r="CV23" i="5"/>
  <c r="CT23" i="5"/>
  <c r="CX23" i="5"/>
  <c r="CX35" i="5"/>
  <c r="CV35" i="5"/>
  <c r="CT35" i="5"/>
  <c r="CW35" i="5"/>
  <c r="CU35" i="5"/>
  <c r="CX7" i="5"/>
  <c r="CW7" i="5"/>
  <c r="CV7" i="5"/>
  <c r="CU7" i="5"/>
  <c r="CT7" i="5"/>
  <c r="CW6" i="5"/>
  <c r="CU6" i="5"/>
  <c r="CV6" i="5"/>
  <c r="CT6" i="5"/>
  <c r="CX6" i="5"/>
  <c r="CX32" i="5"/>
  <c r="CW32" i="5"/>
  <c r="CV32" i="5"/>
  <c r="CU32" i="5"/>
  <c r="CT32" i="5"/>
  <c r="CW34" i="5"/>
  <c r="CU34" i="5"/>
  <c r="CX34" i="5"/>
  <c r="CT34" i="5"/>
  <c r="CV34" i="5"/>
  <c r="CX37" i="5"/>
  <c r="CV37" i="5"/>
  <c r="CT37" i="5"/>
  <c r="CW37" i="5"/>
  <c r="CU37" i="5"/>
  <c r="CX22" i="5"/>
  <c r="CV22" i="5"/>
  <c r="CT22" i="5"/>
  <c r="CU22" i="5"/>
  <c r="CW22" i="5"/>
  <c r="CW42" i="5"/>
  <c r="CU42" i="5"/>
  <c r="CX42" i="5"/>
  <c r="CT42" i="5"/>
  <c r="CV42" i="5"/>
  <c r="CX41" i="5"/>
  <c r="CW41" i="5"/>
  <c r="CU41" i="5"/>
  <c r="CV41" i="5"/>
  <c r="CT41" i="5"/>
  <c r="CX43" i="5"/>
  <c r="CV43" i="5"/>
  <c r="CT43" i="5"/>
  <c r="CW43" i="5"/>
  <c r="CU43" i="5"/>
  <c r="CX40" i="5"/>
  <c r="CW40" i="5"/>
  <c r="CV40" i="5"/>
  <c r="CU40" i="5"/>
  <c r="CT40" i="5"/>
  <c r="CX5" i="5"/>
  <c r="CV5" i="5"/>
  <c r="CT5" i="5"/>
  <c r="CW5" i="5"/>
  <c r="CU5" i="5"/>
  <c r="CW39" i="5"/>
  <c r="CU39" i="5"/>
  <c r="CX39" i="5"/>
  <c r="CV39" i="5"/>
  <c r="CT39" i="5"/>
  <c r="CX8" i="5"/>
  <c r="CW8" i="5"/>
  <c r="CU8" i="5"/>
  <c r="CV8" i="5"/>
  <c r="CT8" i="5"/>
  <c r="CX10" i="5"/>
  <c r="CV10" i="5"/>
  <c r="CT10" i="5"/>
  <c r="CW10" i="5"/>
  <c r="CU10" i="5"/>
  <c r="CX4" i="5"/>
  <c r="CW4" i="5"/>
  <c r="CV4" i="5"/>
  <c r="CT4" i="5"/>
  <c r="CU4" i="5"/>
  <c r="CX25" i="5"/>
  <c r="CW25" i="5"/>
  <c r="CV25" i="5"/>
  <c r="CU25" i="5"/>
  <c r="CT25" i="5"/>
  <c r="CT21" i="5"/>
  <c r="CX13" i="5"/>
  <c r="CV13" i="5"/>
  <c r="CT13" i="5"/>
  <c r="CW13" i="5"/>
  <c r="CU13" i="5"/>
  <c r="CX11" i="5"/>
  <c r="CW11" i="5"/>
  <c r="CV11" i="5"/>
  <c r="CU11" i="5"/>
  <c r="CT11" i="5"/>
  <c r="CV27" i="5"/>
  <c r="CT27" i="5"/>
  <c r="CX27" i="5"/>
  <c r="CW27" i="5"/>
  <c r="CU27" i="5"/>
  <c r="CX12" i="5"/>
  <c r="CW12" i="5"/>
  <c r="CV12" i="5"/>
  <c r="CU12" i="5"/>
  <c r="CT12" i="5"/>
  <c r="CX38" i="5"/>
  <c r="CV38" i="5"/>
  <c r="CT38" i="5"/>
  <c r="CU38" i="5"/>
  <c r="CW38" i="5"/>
  <c r="CX28" i="5"/>
  <c r="CW28" i="5"/>
  <c r="CV28" i="5"/>
  <c r="CU28" i="5"/>
  <c r="CT28" i="5"/>
  <c r="CX33" i="5"/>
  <c r="CW33" i="5"/>
  <c r="CV33" i="5"/>
  <c r="CU33" i="5"/>
  <c r="CT33" i="5"/>
  <c r="CW14" i="5"/>
  <c r="CU14" i="5"/>
  <c r="CX14" i="5"/>
  <c r="CV14" i="5"/>
  <c r="CT14" i="5"/>
  <c r="CX29" i="5"/>
  <c r="CW29" i="5"/>
  <c r="CV29" i="5"/>
  <c r="CU29" i="5"/>
  <c r="CT29" i="5"/>
  <c r="CX3" i="5"/>
  <c r="CU3" i="5"/>
  <c r="CT3" i="5"/>
  <c r="CV3" i="5"/>
  <c r="CW3" i="5"/>
  <c r="CX36" i="5"/>
  <c r="CW36" i="5"/>
  <c r="CV36" i="5"/>
  <c r="CU36" i="5"/>
  <c r="CT36" i="5"/>
  <c r="CX20" i="5"/>
  <c r="CW20" i="5"/>
  <c r="CV20" i="5"/>
  <c r="CU20" i="5"/>
  <c r="CT20" i="5"/>
  <c r="CW52" i="1"/>
  <c r="CT35" i="4"/>
  <c r="CT25" i="4"/>
  <c r="CU33" i="1"/>
  <c r="CX41" i="1"/>
  <c r="CX48" i="1"/>
  <c r="CW30" i="1"/>
  <c r="CT32" i="1"/>
  <c r="CT19" i="1"/>
  <c r="CV8" i="1"/>
  <c r="CW7" i="1"/>
  <c r="CV3" i="1"/>
  <c r="CT6" i="1"/>
  <c r="CV45" i="1"/>
  <c r="CV5" i="1"/>
  <c r="CW36" i="1"/>
  <c r="CV26" i="1"/>
  <c r="CX37" i="1"/>
  <c r="CW44" i="1"/>
  <c r="CX39" i="1"/>
  <c r="CW4" i="4"/>
  <c r="CV3" i="4"/>
  <c r="CU23" i="4"/>
  <c r="CU13" i="4"/>
  <c r="CU22" i="4"/>
  <c r="CU31" i="4"/>
  <c r="CX27" i="4"/>
  <c r="CX18" i="4"/>
  <c r="CX29" i="4"/>
  <c r="CT30" i="4"/>
  <c r="CW24" i="4"/>
  <c r="CX28" i="4"/>
  <c r="CX5" i="1"/>
  <c r="CV19" i="1"/>
  <c r="CT3" i="1"/>
  <c r="CX3" i="4"/>
  <c r="CV4" i="4"/>
  <c r="CW16" i="4"/>
  <c r="CV19" i="4"/>
  <c r="CX7" i="1"/>
  <c r="CU7" i="1"/>
  <c r="CU6" i="1"/>
  <c r="CV6" i="1"/>
  <c r="CU3" i="4"/>
  <c r="CT22" i="4"/>
  <c r="CT11" i="4"/>
  <c r="CT15" i="4"/>
  <c r="CV7" i="1"/>
  <c r="CU27" i="1"/>
  <c r="CW3" i="4"/>
  <c r="CU40" i="1"/>
  <c r="CT4" i="4"/>
  <c r="CV34" i="1"/>
  <c r="CV32" i="1"/>
  <c r="CX43" i="1"/>
  <c r="CX31" i="1"/>
  <c r="CV40" i="1"/>
  <c r="CX33" i="1"/>
  <c r="CW29" i="1"/>
  <c r="CU51" i="1"/>
  <c r="CV35" i="1"/>
  <c r="CX47" i="1"/>
  <c r="CW28" i="1"/>
  <c r="CW8" i="1"/>
  <c r="CU11" i="1"/>
  <c r="CV12" i="1"/>
  <c r="CX17" i="4"/>
  <c r="CT31" i="4"/>
  <c r="CW25" i="4"/>
  <c r="CU32" i="4"/>
  <c r="CV26" i="4"/>
  <c r="CX23" i="4"/>
  <c r="CT17" i="4"/>
  <c r="CX14" i="4"/>
  <c r="CW6" i="1"/>
  <c r="CW25" i="1"/>
  <c r="CX11" i="1"/>
  <c r="CT11" i="1"/>
  <c r="CV49" i="1"/>
  <c r="CX49" i="1"/>
  <c r="CV23" i="4"/>
  <c r="CX22" i="4"/>
  <c r="CV47" i="1"/>
  <c r="CW46" i="1"/>
  <c r="CX28" i="1"/>
  <c r="CW40" i="1"/>
  <c r="CV39" i="1"/>
  <c r="CW19" i="1"/>
  <c r="CW10" i="1"/>
  <c r="CT5" i="1"/>
  <c r="CU34" i="1"/>
  <c r="CV29" i="1"/>
  <c r="CW35" i="1"/>
  <c r="CX13" i="4"/>
  <c r="CV36" i="1"/>
  <c r="CU32" i="1"/>
  <c r="CX42" i="1"/>
  <c r="CU37" i="1"/>
  <c r="CV44" i="1"/>
  <c r="CU3" i="1"/>
  <c r="CU25" i="4"/>
  <c r="CV25" i="4"/>
  <c r="CV17" i="4"/>
  <c r="CU17" i="4"/>
  <c r="CW26" i="4"/>
  <c r="CX26" i="4"/>
  <c r="CU26" i="4"/>
  <c r="CW28" i="4"/>
  <c r="CV28" i="4"/>
  <c r="CT28" i="4"/>
  <c r="CU14" i="4"/>
  <c r="CV14" i="4"/>
  <c r="CW14" i="4"/>
  <c r="CV12" i="4"/>
  <c r="CT12" i="4"/>
  <c r="CU12" i="4"/>
  <c r="CX4" i="1"/>
  <c r="CV4" i="1"/>
  <c r="CT51" i="1"/>
  <c r="CW45" i="1"/>
  <c r="CW54" i="1"/>
  <c r="CX46" i="1"/>
  <c r="CX30" i="4"/>
  <c r="CU30" i="4"/>
  <c r="CW30" i="4"/>
  <c r="CX20" i="4"/>
  <c r="CW20" i="4"/>
  <c r="CU20" i="4"/>
  <c r="CW32" i="4"/>
  <c r="CX24" i="4"/>
  <c r="CU24" i="4"/>
  <c r="CV24" i="4"/>
  <c r="CU35" i="4"/>
  <c r="CX35" i="4"/>
  <c r="CU26" i="1"/>
  <c r="CU55" i="1"/>
  <c r="CU25" i="1"/>
  <c r="CU43" i="1"/>
  <c r="CU16" i="4"/>
  <c r="CV16" i="4"/>
  <c r="CU11" i="4"/>
  <c r="CW29" i="4"/>
  <c r="CU29" i="4"/>
  <c r="CT29" i="4"/>
  <c r="CV21" i="4"/>
  <c r="CX21" i="4"/>
  <c r="CU21" i="4"/>
  <c r="CW19" i="4"/>
  <c r="CU19" i="4"/>
  <c r="CX31" i="4"/>
  <c r="CV31" i="4"/>
  <c r="CT12" i="1"/>
  <c r="CU12" i="1"/>
  <c r="CT38" i="1"/>
  <c r="CT27" i="4"/>
  <c r="CW27" i="4"/>
  <c r="CU27" i="4"/>
  <c r="CW5" i="1"/>
  <c r="CU5" i="1"/>
  <c r="CW3" i="1"/>
  <c r="CU19" i="1"/>
  <c r="CV54" i="1"/>
  <c r="CX45" i="1"/>
  <c r="CW27" i="1"/>
  <c r="CW32" i="1"/>
  <c r="CV38" i="1"/>
  <c r="CW55" i="1"/>
  <c r="CW37" i="1"/>
  <c r="CW43" i="1"/>
  <c r="CX25" i="1"/>
  <c r="CX40" i="1"/>
  <c r="CV52" i="1"/>
  <c r="CX52" i="1"/>
  <c r="CU4" i="4"/>
  <c r="CW23" i="4"/>
  <c r="CT23" i="4"/>
  <c r="CX25" i="4"/>
  <c r="CT26" i="4"/>
  <c r="CV15" i="4"/>
  <c r="CW17" i="4"/>
  <c r="CV30" i="4"/>
  <c r="CX32" i="4"/>
  <c r="CV27" i="4"/>
  <c r="CX19" i="4"/>
  <c r="CT19" i="4"/>
  <c r="CW12" i="4"/>
  <c r="CX16" i="4"/>
  <c r="CT16" i="4"/>
  <c r="CV11" i="4"/>
  <c r="CT14" i="4"/>
  <c r="CW31" i="4"/>
  <c r="CU28" i="4"/>
  <c r="CT20" i="4"/>
  <c r="CV35" i="4"/>
  <c r="CW35" i="4"/>
  <c r="CV29" i="4"/>
  <c r="CT24" i="4"/>
  <c r="CW21" i="4"/>
  <c r="CW12" i="1"/>
  <c r="CX12" i="1"/>
  <c r="CU4" i="1"/>
  <c r="CX8" i="1"/>
  <c r="CT8" i="1"/>
  <c r="CU8" i="1"/>
  <c r="CW11" i="1"/>
  <c r="CV11" i="1"/>
  <c r="CW18" i="4"/>
  <c r="CU18" i="4"/>
  <c r="CT18" i="4"/>
  <c r="CV13" i="4"/>
  <c r="CT13" i="4"/>
  <c r="CW13" i="4"/>
  <c r="CV22" i="4"/>
  <c r="CW22" i="4"/>
  <c r="CW39" i="1"/>
  <c r="CT45" i="1"/>
  <c r="CW47" i="1"/>
  <c r="CX36" i="1"/>
  <c r="CW48" i="1"/>
  <c r="CT29" i="1"/>
  <c r="CW41" i="1"/>
  <c r="CW49" i="1"/>
  <c r="CT42" i="1"/>
  <c r="CT34" i="1"/>
  <c r="CT33" i="1"/>
  <c r="CT25" i="1"/>
  <c r="CT26" i="1"/>
  <c r="CT55" i="1"/>
  <c r="CT27" i="1"/>
  <c r="CT43" i="1"/>
  <c r="CX35" i="1"/>
  <c r="CT37" i="1"/>
  <c r="CU38" i="1"/>
  <c r="CV30" i="1"/>
  <c r="CT31" i="1"/>
  <c r="CX44" i="1"/>
  <c r="CU29" i="1"/>
  <c r="CU31" i="1"/>
  <c r="CX51" i="1"/>
  <c r="CW51" i="1"/>
  <c r="CX54" i="1"/>
  <c r="CV33" i="1"/>
  <c r="CW33" i="1"/>
  <c r="CX27" i="1"/>
  <c r="CV27" i="1"/>
  <c r="CX30" i="1"/>
  <c r="CX32" i="1"/>
  <c r="CV28" i="1"/>
  <c r="CX38" i="1"/>
  <c r="CW31" i="1"/>
  <c r="CV31" i="1"/>
  <c r="CV55" i="1"/>
  <c r="CX55" i="1"/>
  <c r="CX34" i="1"/>
  <c r="CW34" i="1"/>
  <c r="CV37" i="1"/>
  <c r="CW42" i="1"/>
  <c r="CV42" i="1"/>
  <c r="CV48" i="1"/>
  <c r="CV46" i="1"/>
  <c r="CV43" i="1"/>
  <c r="CV41" i="1"/>
  <c r="CV25" i="1"/>
  <c r="CX26" i="1"/>
  <c r="CW26" i="1"/>
  <c r="CX29" i="1"/>
  <c r="CU54" i="1"/>
  <c r="CT30" i="1"/>
  <c r="CT28" i="1"/>
  <c r="CV10" i="1"/>
  <c r="CX53" i="1"/>
  <c r="CT53" i="1"/>
  <c r="CW53" i="1"/>
  <c r="CV53" i="1"/>
  <c r="CU53" i="1"/>
  <c r="CX10" i="1"/>
  <c r="CU50" i="1"/>
  <c r="CT39" i="1"/>
  <c r="CU46" i="1"/>
  <c r="CT52" i="1"/>
  <c r="CT54" i="1"/>
  <c r="CT46" i="1"/>
  <c r="CT40" i="1"/>
  <c r="CU42" i="1"/>
  <c r="CU30" i="1"/>
  <c r="CU39" i="1"/>
  <c r="CU45" i="1"/>
  <c r="CU28" i="1"/>
  <c r="CT50" i="1"/>
  <c r="CU49" i="1"/>
  <c r="CX19" i="1"/>
  <c r="CT4" i="1"/>
  <c r="CW50" i="1"/>
  <c r="CX50" i="1"/>
  <c r="CV50" i="1"/>
  <c r="CT49" i="1"/>
  <c r="CT32" i="4"/>
  <c r="CV32" i="4"/>
  <c r="CT36" i="1"/>
  <c r="CU36" i="1"/>
  <c r="CT41" i="1"/>
  <c r="CU41" i="1"/>
  <c r="CT35" i="1"/>
  <c r="CU35" i="1"/>
  <c r="CT47" i="1"/>
  <c r="CU47" i="1"/>
  <c r="CT48" i="1"/>
  <c r="CU48" i="1"/>
  <c r="CT44" i="1"/>
  <c r="CU44" i="1"/>
  <c r="CU10" i="1"/>
  <c r="CT10" i="1"/>
  <c r="CW4" i="1"/>
  <c r="CU9" i="1"/>
  <c r="CV9" i="1"/>
  <c r="CT9" i="1"/>
  <c r="CX9" i="1"/>
  <c r="CW9" i="1"/>
  <c r="CW15" i="4"/>
  <c r="CX11" i="4"/>
  <c r="CU15" i="4"/>
  <c r="CX15" i="4"/>
  <c r="CW11" i="4"/>
  <c r="CF32" i="4" l="1"/>
  <c r="CF4" i="4"/>
  <c r="CF30" i="5"/>
  <c r="CF29" i="5"/>
  <c r="CF54" i="1"/>
  <c r="CF41" i="1"/>
  <c r="CF44" i="1"/>
  <c r="CF43" i="5"/>
  <c r="CF14" i="4"/>
  <c r="CF12" i="1"/>
  <c r="CF11" i="1"/>
  <c r="CF5" i="1"/>
  <c r="CF13" i="1"/>
  <c r="CF7" i="1"/>
  <c r="CF18" i="1"/>
  <c r="CF16" i="1"/>
  <c r="CF19" i="1"/>
  <c r="CF49" i="1"/>
  <c r="CF14" i="1"/>
  <c r="CF3" i="1"/>
  <c r="CF25" i="4"/>
  <c r="CF17" i="4"/>
  <c r="CF31" i="4"/>
  <c r="CF3" i="4"/>
  <c r="CF23" i="4"/>
  <c r="CF34" i="5"/>
  <c r="CF41" i="5"/>
  <c r="CF33" i="4"/>
  <c r="CF55" i="1"/>
  <c r="CF9" i="1"/>
  <c r="CF4" i="1"/>
  <c r="CF34" i="4"/>
  <c r="CF29" i="4"/>
  <c r="CF35" i="5"/>
  <c r="CF40" i="5"/>
  <c r="CF37" i="5"/>
  <c r="CF20" i="5"/>
  <c r="CF26" i="5"/>
  <c r="CF25" i="5"/>
  <c r="CF27" i="5"/>
  <c r="CF28" i="5"/>
  <c r="CF23" i="5"/>
  <c r="CF6" i="5"/>
  <c r="CF3" i="5"/>
  <c r="CF7" i="5"/>
  <c r="CF40" i="1"/>
  <c r="CF4" i="5"/>
  <c r="CF53" i="1"/>
  <c r="CF57" i="1"/>
  <c r="CF27" i="4"/>
  <c r="CF12" i="4"/>
  <c r="CF26" i="4"/>
  <c r="CF10" i="5"/>
  <c r="CF20" i="4"/>
  <c r="CF31" i="1"/>
  <c r="CF26" i="1"/>
  <c r="CF48" i="1"/>
  <c r="CF22" i="4"/>
  <c r="CF10" i="1"/>
  <c r="CF21" i="4"/>
  <c r="CF24" i="4"/>
  <c r="CF43" i="1"/>
  <c r="CF33" i="1"/>
  <c r="CF27" i="1"/>
  <c r="CF47" i="1"/>
  <c r="CF51" i="1"/>
  <c r="CF14" i="5"/>
  <c r="CF15" i="4"/>
  <c r="CF34" i="1"/>
  <c r="CF37" i="1"/>
  <c r="CF17" i="1"/>
  <c r="CF6" i="1"/>
  <c r="CF5" i="4"/>
  <c r="CF52" i="1"/>
  <c r="CF5" i="5"/>
  <c r="CF11" i="5"/>
  <c r="CF8" i="5"/>
  <c r="CF13" i="4"/>
  <c r="CF46" i="1"/>
  <c r="CF8" i="1"/>
  <c r="CF30" i="4"/>
  <c r="CF11" i="4"/>
  <c r="CF42" i="1"/>
  <c r="CF50" i="1"/>
  <c r="CF28" i="1"/>
  <c r="CF32" i="1"/>
  <c r="CF38" i="1"/>
  <c r="CF36" i="1"/>
  <c r="CF29" i="1"/>
  <c r="CF39" i="1"/>
  <c r="CF35" i="1"/>
  <c r="CF25" i="1"/>
  <c r="CF30" i="1"/>
  <c r="CF15" i="1"/>
  <c r="CF45" i="1"/>
  <c r="CF13" i="5"/>
  <c r="CF16" i="4"/>
  <c r="CF56" i="1"/>
  <c r="CF12" i="5"/>
  <c r="CF9" i="5"/>
  <c r="CF21" i="5"/>
  <c r="CF35" i="4"/>
  <c r="CF28" i="4"/>
  <c r="CF18" i="4"/>
  <c r="CF19" i="4"/>
  <c r="CF31" i="5" l="1"/>
  <c r="CF36" i="5"/>
  <c r="CF32" i="5"/>
  <c r="CF22" i="5"/>
  <c r="CF42" i="5"/>
  <c r="CF39" i="5"/>
  <c r="CF24" i="5"/>
  <c r="CF33" i="5"/>
  <c r="CF38" i="5"/>
</calcChain>
</file>

<file path=xl/comments1.xml><?xml version="1.0" encoding="utf-8"?>
<comments xmlns="http://schemas.openxmlformats.org/spreadsheetml/2006/main">
  <authors>
    <author>Toku</author>
  </authors>
  <commentList>
    <comment ref="J3" authorId="0">
      <text>
        <r>
          <rPr>
            <b/>
            <sz val="10"/>
            <color indexed="81"/>
            <rFont val="Tahoma"/>
            <charset val="1"/>
          </rPr>
          <t>Toku:</t>
        </r>
        <r>
          <rPr>
            <sz val="10"/>
            <color indexed="81"/>
            <rFont val="Tahoma"/>
            <charset val="1"/>
          </rPr>
          <t xml:space="preserve">
sm BC Ventspils</t>
        </r>
      </text>
    </comment>
    <comment ref="J25" authorId="0">
      <text>
        <r>
          <rPr>
            <b/>
            <sz val="10"/>
            <color indexed="81"/>
            <rFont val="Tahoma"/>
            <charset val="1"/>
          </rPr>
          <t>Toku:</t>
        </r>
        <r>
          <rPr>
            <sz val="10"/>
            <color indexed="81"/>
            <rFont val="Tahoma"/>
            <charset val="1"/>
          </rPr>
          <t xml:space="preserve">
tksm LSK II</t>
        </r>
      </text>
    </comment>
    <comment ref="J26" authorId="0">
      <text>
        <r>
          <rPr>
            <b/>
            <sz val="10"/>
            <color indexed="81"/>
            <rFont val="Tahoma"/>
            <charset val="1"/>
          </rPr>
          <t>Toku:</t>
        </r>
        <r>
          <rPr>
            <sz val="10"/>
            <color indexed="81"/>
            <rFont val="Tahoma"/>
            <charset val="1"/>
          </rPr>
          <t xml:space="preserve">
sm LSK I, II</t>
        </r>
      </text>
    </comment>
    <comment ref="J28" authorId="0">
      <text>
        <r>
          <rPr>
            <b/>
            <sz val="10"/>
            <color indexed="81"/>
            <rFont val="Tahoma"/>
            <charset val="1"/>
          </rPr>
          <t>Toku:</t>
        </r>
        <r>
          <rPr>
            <sz val="10"/>
            <color indexed="81"/>
            <rFont val="Tahoma"/>
            <charset val="1"/>
          </rPr>
          <t xml:space="preserve">
2000tsk. (TKSM 3, rekord 25mRound)</t>
        </r>
      </text>
    </comment>
    <comment ref="J29" authorId="0">
      <text>
        <r>
          <rPr>
            <b/>
            <sz val="10"/>
            <color indexed="81"/>
            <rFont val="Tahoma"/>
            <charset val="1"/>
          </rPr>
          <t>Toku:</t>
        </r>
        <r>
          <rPr>
            <sz val="10"/>
            <color indexed="81"/>
            <rFont val="Tahoma"/>
            <charset val="1"/>
          </rPr>
          <t xml:space="preserve">
sm LvC Ventspils</t>
        </r>
      </text>
    </comment>
    <comment ref="J30" authorId="0">
      <text>
        <r>
          <rPr>
            <b/>
            <sz val="10"/>
            <color indexed="81"/>
            <rFont val="Tahoma"/>
            <charset val="1"/>
          </rPr>
          <t>Toku:</t>
        </r>
        <r>
          <rPr>
            <sz val="10"/>
            <color indexed="81"/>
            <rFont val="Tahoma"/>
            <charset val="1"/>
          </rPr>
          <t xml:space="preserve">
sm BC Ventspils</t>
        </r>
      </text>
    </comment>
  </commentList>
</comments>
</file>

<file path=xl/comments2.xml><?xml version="1.0" encoding="utf-8"?>
<comments xmlns="http://schemas.openxmlformats.org/spreadsheetml/2006/main">
  <authors>
    <author>Cancer</author>
    <author>Arūnas Gurevičius</author>
  </authors>
  <commentList>
    <comment ref="AX4" authorId="0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"Pavasario startas", "Pasaulio lietuvių sporto žaidynės", "Compound cup"</t>
        </r>
      </text>
    </comment>
    <comment ref="AX11" authorId="0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"Compound cup"</t>
        </r>
      </text>
    </comment>
    <comment ref="BN31" authorId="1">
      <text>
        <r>
          <rPr>
            <b/>
            <sz val="8"/>
            <color indexed="81"/>
            <rFont val="Tahoma"/>
            <charset val="1"/>
          </rPr>
          <t>Arūnas Gurevičius:</t>
        </r>
        <r>
          <rPr>
            <sz val="8"/>
            <color indexed="81"/>
            <rFont val="Tahoma"/>
            <charset val="1"/>
          </rPr>
          <t xml:space="preserve">
200  "Pasaulio lietuvių sporto žaidynės", 200 "Compound cup"</t>
        </r>
      </text>
    </comment>
  </commentList>
</comments>
</file>

<file path=xl/comments3.xml><?xml version="1.0" encoding="utf-8"?>
<comments xmlns="http://schemas.openxmlformats.org/spreadsheetml/2006/main">
  <authors>
    <author>Cancer</author>
    <author>Toku</author>
  </authors>
  <commentList>
    <comment ref="AX20" authorId="0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Pasaulio lietuvių sporto žaidynės</t>
        </r>
      </text>
    </comment>
    <comment ref="J32" authorId="1">
      <text>
        <r>
          <rPr>
            <b/>
            <sz val="8"/>
            <color indexed="81"/>
            <rFont val="Tahoma"/>
            <charset val="1"/>
          </rPr>
          <t>Toku:</t>
        </r>
        <r>
          <rPr>
            <sz val="8"/>
            <color indexed="81"/>
            <rFont val="Tahoma"/>
            <charset val="1"/>
          </rPr>
          <t xml:space="preserve">
LSK I, Baltic open</t>
        </r>
      </text>
    </comment>
  </commentList>
</comments>
</file>

<file path=xl/sharedStrings.xml><?xml version="1.0" encoding="utf-8"?>
<sst xmlns="http://schemas.openxmlformats.org/spreadsheetml/2006/main" count="1203" uniqueCount="199">
  <si>
    <t>taškai</t>
  </si>
  <si>
    <t>dalyvių sk.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</si>
  <si>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</si>
  <si>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</si>
  <si>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</si>
  <si>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</si>
  <si>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</si>
  <si>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</si>
  <si>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</si>
  <si>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</si>
  <si>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</si>
  <si>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x 2,10</t>
  </si>
  <si>
    <t>vieta(suma)</t>
  </si>
  <si>
    <t>vieta(iškrit)</t>
  </si>
  <si>
    <t>pap.tšk</t>
  </si>
  <si>
    <t>2x18m</t>
  </si>
  <si>
    <t>vardas, pavardė</t>
  </si>
  <si>
    <t>VISO</t>
  </si>
  <si>
    <t>VIETA</t>
  </si>
  <si>
    <t>144 FITA</t>
  </si>
  <si>
    <t>Modestas Šliauteris</t>
  </si>
  <si>
    <t>klubas</t>
  </si>
  <si>
    <t>x 1,98</t>
  </si>
  <si>
    <t>J</t>
  </si>
  <si>
    <t>70m Round</t>
  </si>
  <si>
    <t>x1,98</t>
  </si>
  <si>
    <t xml:space="preserve">Vidmantas Vaičekauskis </t>
  </si>
  <si>
    <t xml:space="preserve">Lenardas Bernotas </t>
  </si>
  <si>
    <t>g.m.</t>
  </si>
  <si>
    <t xml:space="preserve">Petras Dagys </t>
  </si>
  <si>
    <t xml:space="preserve">Edmundas Butkus </t>
  </si>
  <si>
    <t>Tomas Liekis</t>
  </si>
  <si>
    <t>Vladas Šigauskas</t>
  </si>
  <si>
    <t>LSK</t>
  </si>
  <si>
    <t>Auksinis šaulys</t>
  </si>
  <si>
    <t>Harmonija</t>
  </si>
  <si>
    <t>Kauno lankininkai</t>
  </si>
  <si>
    <t>Valerijus Denisovas</t>
  </si>
  <si>
    <t>Lankininko reitingas (LR) priklauso nuo:</t>
  </si>
  <si>
    <t>A: taškai kvalifikacinėse varžybose:</t>
  </si>
  <si>
    <t>-pratimo 70m Round surinkti taškai x koef. 1,98 arba</t>
  </si>
  <si>
    <t>kai varžybų reitingas 300:</t>
  </si>
  <si>
    <t>kai varžybų reitingas 500:</t>
  </si>
  <si>
    <t>Arvydas Ūsas</t>
  </si>
  <si>
    <t>Laila Kuzmienė</t>
  </si>
  <si>
    <t>Dalia Čiupailienė</t>
  </si>
  <si>
    <t>70m round</t>
  </si>
  <si>
    <t>Ugnius Timinskas</t>
  </si>
  <si>
    <t>Sigitas Miškinis</t>
  </si>
  <si>
    <t>Vladas Šakauskas</t>
  </si>
  <si>
    <t>Marius Grigaravičius</t>
  </si>
  <si>
    <t>ULK</t>
  </si>
  <si>
    <t>Valdas Juozaitis</t>
  </si>
  <si>
    <t>Remigijus Bileišis</t>
  </si>
  <si>
    <t>x 2</t>
  </si>
  <si>
    <t>kai varžybų reitingas 800:</t>
  </si>
  <si>
    <t>50m Round</t>
  </si>
  <si>
    <t>x2</t>
  </si>
  <si>
    <t>Juliana Semionova</t>
  </si>
  <si>
    <t>Boris Melnikov</t>
  </si>
  <si>
    <t>-pratimo 50m Round surinkti taškai x koef. 2 arba</t>
  </si>
  <si>
    <t xml:space="preserve"> </t>
  </si>
  <si>
    <t>Antanas Barkauskas</t>
  </si>
  <si>
    <t>Žaliasis lankas</t>
  </si>
  <si>
    <t>Stasys Mickus</t>
  </si>
  <si>
    <t>Žilvinas Kemeža</t>
  </si>
  <si>
    <t>Vladimir Mosin</t>
  </si>
  <si>
    <t>Žydrūnas Karpavičius</t>
  </si>
  <si>
    <t>Ignas Morkeliūnas</t>
  </si>
  <si>
    <t>KL-Kauno JSO m-kla</t>
  </si>
  <si>
    <t>Adam Kovalevskij</t>
  </si>
  <si>
    <t>Adrian Kovalevskij</t>
  </si>
  <si>
    <t>-pratimo 18m Round surinkti taškai x koef. 2,10 arba</t>
  </si>
  <si>
    <t>Mindaugas Junevičius</t>
  </si>
  <si>
    <t>Strėlė</t>
  </si>
  <si>
    <t>Margarita Butiakova</t>
  </si>
  <si>
    <t>Austėja Šironaitė</t>
  </si>
  <si>
    <t>Agnė Gulbinienė</t>
  </si>
  <si>
    <t>Nerijus Švedas</t>
  </si>
  <si>
    <t>Linas Šironas</t>
  </si>
  <si>
    <t>Aidas Jurgaitis</t>
  </si>
  <si>
    <t>Juozas Sedleckas</t>
  </si>
  <si>
    <t>Jonas Valčiukas</t>
  </si>
  <si>
    <t>Ugninė strėlė</t>
  </si>
  <si>
    <t>Rimvydas Gavelis</t>
  </si>
  <si>
    <t>Virgilijus Šironas</t>
  </si>
  <si>
    <t>-pratimo 18m Round paprastiems lankams surinkti taškai x koef. 1,2</t>
  </si>
  <si>
    <t>Dangerūta Nosalienė</t>
  </si>
  <si>
    <t>Aurimas Alesius</t>
  </si>
  <si>
    <t>Romualdas Rečiūga</t>
  </si>
  <si>
    <t>Vilniaus m. SC-LSK</t>
  </si>
  <si>
    <t>Arvydas Čepulionis</t>
  </si>
  <si>
    <t>Algimantas Petrauskas</t>
  </si>
  <si>
    <t>Rimvydas Lipnickas</t>
  </si>
  <si>
    <t>Giedrius Daugmaudis</t>
  </si>
  <si>
    <t>Arūnas Gurevičius</t>
  </si>
  <si>
    <t>Margarita Matvijenko</t>
  </si>
  <si>
    <t>Kostas Šliauteris</t>
  </si>
  <si>
    <t>Simona Ramoškaitė</t>
  </si>
  <si>
    <t>Saulė Rimkevičiūtė</t>
  </si>
  <si>
    <t>Ieva Dasčioraitė</t>
  </si>
  <si>
    <t>Andrius Vaskinas</t>
  </si>
  <si>
    <t>Andrius Šironas</t>
  </si>
  <si>
    <t>Algimantas Vileikis</t>
  </si>
  <si>
    <t>Laimis Glaveckas</t>
  </si>
  <si>
    <t>Dovydas Bagdanavičius</t>
  </si>
  <si>
    <t>Klaipėdos lankininkai</t>
  </si>
  <si>
    <t>Beata Guobužaitė</t>
  </si>
  <si>
    <t>Gerda Sankauskaitė</t>
  </si>
  <si>
    <t>Gintaras Maldutis</t>
  </si>
  <si>
    <t>Valdas Golubickas</t>
  </si>
  <si>
    <t>Robertas Navickas</t>
  </si>
  <si>
    <t>Jaunimo brizas</t>
  </si>
  <si>
    <t>Vika Andrulienė</t>
  </si>
  <si>
    <t>Giedrius Kavaliauskas</t>
  </si>
  <si>
    <t>Rolandas Baranauskas</t>
  </si>
  <si>
    <t>Linas Vengelis</t>
  </si>
  <si>
    <t>Ramūnas Kašėta</t>
  </si>
  <si>
    <t>Liepa Petkūnaitė</t>
  </si>
  <si>
    <t>Sandrina Mocartaitė</t>
  </si>
  <si>
    <t>Renatas Petkevičius</t>
  </si>
  <si>
    <t>Anželika Molis</t>
  </si>
  <si>
    <t>Marija Gintarė Bigataitė</t>
  </si>
  <si>
    <t>Kristina Abramaitytė</t>
  </si>
  <si>
    <t>Vaidotas Sipavičius</t>
  </si>
  <si>
    <t>Auksinis Šaulys</t>
  </si>
  <si>
    <r>
      <t>Reitingas</t>
    </r>
    <r>
      <rPr>
        <sz val="10"/>
        <color rgb="FF000000"/>
        <rFont val="Tahoma"/>
        <family val="2"/>
      </rPr>
      <t> – tai lankininko užimama pozicija einamuoju momentu savo šaudymo grupėje.</t>
    </r>
  </si>
  <si>
    <t>Reitingai yra skaičiuojami po kiekvienų reitinginių varžybų olimpinių, skriemulinių ir paprastų lankų grupėms. Vedamas vidurkis iš 5 geriausių varžybų.</t>
  </si>
  <si>
    <t>surinktų taškų kvalifikacinėse varžybose (A), užimtos vietos atkrentamosiose varžybose (B), dalyvių grupėje skaičiaus (C), papildomų taškų už aukštus rezultatus (D).</t>
  </si>
  <si>
    <t>LR (vienų varžybų) = A+B+C+D</t>
  </si>
  <si>
    <t>B: taškai už vietą atkrentamosiose varžybose, priklausomai nuo varžybų reitingo:</t>
  </si>
  <si>
    <t>I-300; II-200; III-100; IV-80; V-40; VI-30; VII-20; VIII-10.</t>
  </si>
  <si>
    <t>I-500; II-300; III-200; IV-100; V-60; VI-50; VII-40; VIII-30.</t>
  </si>
  <si>
    <t>I-800; II-700; III-500; IV-300; V-100; VI-80; VII-60; VIII-40.</t>
  </si>
  <si>
    <t>C: dalyvių skaičius x 10.</t>
  </si>
  <si>
    <t>D: papildomi taškai:</t>
  </si>
  <si>
    <t>už SM normatyvą 200 reitingo taškų, už TKSM normatyvą 400 reitingo taškų už pagerintus Lietuvos rekordus: už asmeninius 800 taškų, už komandinius 400 taškų</t>
  </si>
  <si>
    <t>Reitinginės varžybos:</t>
  </si>
  <si>
    <t>Lietuvos čempionatas – 800 reitingo taškų</t>
  </si>
  <si>
    <t>Lietuvos čempionatas uždarose patalpose – 500 reitingo taškų</t>
  </si>
  <si>
    <t>Kitos Lietuvoje vykdomos reitinginės varžybos – 300 reitingo taškų</t>
  </si>
  <si>
    <t>Naujas reitingų skaičiavimas įsigalioja nuo 2016m. birželio 1d.</t>
  </si>
  <si>
    <t>WA kalendoriuje įtrauktos Lietuvoje vykdomos varžybos – 500 reitingo taškų</t>
  </si>
  <si>
    <t>Taurūnas Lubys</t>
  </si>
  <si>
    <t>Regimantas Čiupaila</t>
  </si>
  <si>
    <t>Arvydas Bagarauskas</t>
  </si>
  <si>
    <t>Dmitrij Kuznetcov</t>
  </si>
  <si>
    <t>Meda Večkytė</t>
  </si>
  <si>
    <t xml:space="preserve">Nerijus Špiliauskas </t>
  </si>
  <si>
    <t>Andrius Petravičius</t>
  </si>
  <si>
    <t>Arvydas Banys</t>
  </si>
  <si>
    <t>Mindaugas Dirsė</t>
  </si>
  <si>
    <t>KSA</t>
  </si>
  <si>
    <t>Valdas Narkūnas</t>
  </si>
  <si>
    <t>Inga Timinskienė</t>
  </si>
  <si>
    <t>Gražvydas Gudžiūnas</t>
  </si>
  <si>
    <t>Linas Misiūnas</t>
  </si>
  <si>
    <t>Egidijus Buikus</t>
  </si>
  <si>
    <t>Andrius Janulaitis</t>
  </si>
  <si>
    <t>Justinas Raslanas</t>
  </si>
  <si>
    <t>Arvydas Prapuolenis</t>
  </si>
  <si>
    <t>Paulina Ramanauskaitė</t>
  </si>
  <si>
    <t>Liepa Lapašinskaitė</t>
  </si>
  <si>
    <t>SM Gaja - KL</t>
  </si>
  <si>
    <t>Vitalija Balčiūnaitė</t>
  </si>
  <si>
    <t>Karolina Komičiūtė</t>
  </si>
  <si>
    <t>Laimė Lapašinskaitė</t>
  </si>
  <si>
    <t>Miglė Motiejūnaitė</t>
  </si>
  <si>
    <t>Iveta Ramanauskaitė</t>
  </si>
  <si>
    <t>Papildomi balai prie kitų reitinginių varžybų</t>
  </si>
  <si>
    <t>2x50m Round</t>
  </si>
  <si>
    <t>ASRC-Žaliasis lankas</t>
  </si>
  <si>
    <r>
      <rPr>
        <b/>
        <sz val="10"/>
        <rFont val="Arial"/>
        <family val="2"/>
        <charset val="186"/>
      </rPr>
      <t xml:space="preserve">C - </t>
    </r>
    <r>
      <rPr>
        <sz val="10"/>
        <rFont val="Arial"/>
        <family val="2"/>
        <charset val="186"/>
      </rPr>
      <t>Tarptautinės varžybos “V.Juozapaičio atminimo taurė”. Šiauliai, 2017.06.03-04</t>
    </r>
  </si>
  <si>
    <r>
      <rPr>
        <b/>
        <sz val="10"/>
        <rFont val="Arial"/>
        <family val="2"/>
        <charset val="186"/>
      </rPr>
      <t>D -</t>
    </r>
    <r>
      <rPr>
        <sz val="10"/>
        <rFont val="Arial"/>
        <family val="2"/>
        <charset val="186"/>
      </rPr>
      <t xml:space="preserve"> Atviros Alytaus miesto pirmenybės. Alytus, 2017.06.24</t>
    </r>
  </si>
  <si>
    <r>
      <rPr>
        <b/>
        <sz val="10"/>
        <rFont val="Arial"/>
        <family val="2"/>
        <charset val="186"/>
      </rPr>
      <t>A -</t>
    </r>
    <r>
      <rPr>
        <sz val="10"/>
        <rFont val="Arial"/>
        <family val="2"/>
        <charset val="186"/>
      </rPr>
      <t xml:space="preserve"> Atviras Lietuvos šaudymo iš lanko uždarose patalpose čempionatas. Alytus, 2017.03.04-05</t>
    </r>
  </si>
  <si>
    <r>
      <rPr>
        <b/>
        <sz val="10"/>
        <rFont val="Arial"/>
        <family val="2"/>
        <charset val="186"/>
      </rPr>
      <t xml:space="preserve">B - </t>
    </r>
    <r>
      <rPr>
        <sz val="10"/>
        <rFont val="Arial"/>
        <family val="2"/>
        <charset val="186"/>
      </rPr>
      <t>Atviros Klaipėdos miesto pirmenybės. Klaipėda, 2017.05.20-21</t>
    </r>
  </si>
  <si>
    <t>Ramūnas Rimkus</t>
  </si>
  <si>
    <t>Akvilė Daubaraitė</t>
  </si>
  <si>
    <r>
      <rPr>
        <b/>
        <sz val="10"/>
        <rFont val="Arial"/>
        <family val="2"/>
        <charset val="186"/>
      </rPr>
      <t>E -</t>
    </r>
    <r>
      <rPr>
        <sz val="10"/>
        <rFont val="Arial"/>
        <family val="2"/>
        <charset val="186"/>
      </rPr>
      <t xml:space="preserve"> Tarptautinės varžybos “Klaipėdos taurė”. Klaipėda, 2017.08.12-13</t>
    </r>
  </si>
  <si>
    <r>
      <rPr>
        <b/>
        <sz val="10"/>
        <rFont val="Arial"/>
        <family val="2"/>
        <charset val="186"/>
      </rPr>
      <t>F -</t>
    </r>
    <r>
      <rPr>
        <sz val="10"/>
        <rFont val="Arial"/>
        <family val="2"/>
        <charset val="186"/>
      </rPr>
      <t xml:space="preserve"> Atviras Lietuvos šaudymo iš lanko čempionatas. Alytus, 2017.08.26-27</t>
    </r>
  </si>
  <si>
    <t>Mindaugas Baranauskas</t>
  </si>
  <si>
    <t>Dominykas Jančiukas</t>
  </si>
  <si>
    <t>Oleksandr Maksymov</t>
  </si>
  <si>
    <t>Valerijus Denisovas - 200 "Compound cup"</t>
  </si>
  <si>
    <t>Vladas Šigauskas - 400 "Compound cup"</t>
  </si>
  <si>
    <r>
      <rPr>
        <b/>
        <sz val="10"/>
        <rFont val="Arial"/>
        <family val="2"/>
        <charset val="186"/>
      </rPr>
      <t>G</t>
    </r>
    <r>
      <rPr>
        <sz val="10"/>
        <rFont val="Arial"/>
        <family val="2"/>
        <charset val="186"/>
      </rPr>
      <t xml:space="preserve"> - Tarptautinės varžybos “V.Černiausko atminimo taurė”. Vilnius, Šiauliai 2017.09.16-17 </t>
    </r>
  </si>
  <si>
    <t>Edvardas Pocius</t>
  </si>
  <si>
    <t>Aleksandras Jocius</t>
  </si>
  <si>
    <r>
      <rPr>
        <b/>
        <sz val="10"/>
        <rFont val="Arial"/>
        <family val="2"/>
        <charset val="186"/>
      </rPr>
      <t>H -</t>
    </r>
    <r>
      <rPr>
        <sz val="10"/>
        <rFont val="Arial"/>
        <family val="2"/>
        <charset val="186"/>
      </rPr>
      <t xml:space="preserve"> Atviros Vilniaus miesto pirmenybės. Vilnius, 2017.11.11-12</t>
    </r>
  </si>
  <si>
    <t>Vytautas Urbanas</t>
  </si>
  <si>
    <t>Arvydas Urbanas</t>
  </si>
  <si>
    <r>
      <rPr>
        <b/>
        <sz val="10"/>
        <rFont val="Arial"/>
        <family val="2"/>
        <charset val="186"/>
      </rPr>
      <t>I</t>
    </r>
    <r>
      <rPr>
        <sz val="10"/>
        <rFont val="Arial"/>
        <family val="2"/>
        <charset val="186"/>
      </rPr>
      <t xml:space="preserve"> - Tarptautinės varžybos “Best indoor”. Alytus, 2017.11.25-26 </t>
    </r>
  </si>
  <si>
    <t>Edita Astrauskienė</t>
  </si>
  <si>
    <t>Austėja Diktanaitė</t>
  </si>
  <si>
    <t>Algirdas Šaumanas</t>
  </si>
  <si>
    <t>Utenos lankininkų klubas</t>
  </si>
  <si>
    <t>Gediminas Astrauskas</t>
  </si>
  <si>
    <r>
      <rPr>
        <b/>
        <sz val="10"/>
        <rFont val="Arial"/>
        <family val="2"/>
        <charset val="186"/>
      </rPr>
      <t>J -</t>
    </r>
    <r>
      <rPr>
        <sz val="10"/>
        <rFont val="Arial"/>
        <family val="2"/>
        <charset val="186"/>
      </rPr>
      <t xml:space="preserve"> Tarptautinės varžybos "Kalėdinis turnyras". Vilnius, 2017.12.16-17</t>
    </r>
  </si>
  <si>
    <t>Eglė Šironaitė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</si>
</sst>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186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  <charset val="186"/>
    </font>
    <font>
      <sz val="11"/>
      <color indexed="8"/>
      <name val="Calibri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8"/>
      <name val="Arial"/>
      <family val="2"/>
      <charset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i/>
      <sz val="8"/>
      <name val="Arial"/>
      <family val="2"/>
      <charset val="186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1" fontId="2" fillId="0" borderId="0" xfId="0" applyNumberFormat="1" applyFont="1"/>
    <xf numFmtId="1" fontId="2" fillId="0" borderId="8" xfId="0" applyNumberFormat="1" applyFont="1" applyBorder="1"/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2" xfId="0" applyFont="1" applyBorder="1"/>
    <xf numFmtId="1" fontId="2" fillId="0" borderId="13" xfId="0" applyNumberFormat="1" applyFont="1" applyBorder="1"/>
    <xf numFmtId="1" fontId="2" fillId="0" borderId="15" xfId="0" applyNumberFormat="1" applyFont="1" applyBorder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1" fontId="2" fillId="0" borderId="1" xfId="0" applyNumberFormat="1" applyFont="1" applyBorder="1"/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" fontId="2" fillId="0" borderId="8" xfId="0" applyNumberFormat="1" applyFont="1" applyFill="1" applyBorder="1"/>
    <xf numFmtId="1" fontId="2" fillId="0" borderId="13" xfId="0" applyNumberFormat="1" applyFont="1" applyFill="1" applyBorder="1"/>
    <xf numFmtId="0" fontId="2" fillId="0" borderId="2" xfId="0" applyFont="1" applyFill="1" applyBorder="1"/>
    <xf numFmtId="0" fontId="2" fillId="0" borderId="12" xfId="0" applyFont="1" applyFill="1" applyBorder="1"/>
    <xf numFmtId="1" fontId="2" fillId="0" borderId="0" xfId="0" applyNumberFormat="1" applyFont="1" applyFill="1"/>
    <xf numFmtId="0" fontId="2" fillId="0" borderId="0" xfId="0" applyFont="1" applyFill="1"/>
    <xf numFmtId="1" fontId="2" fillId="0" borderId="17" xfId="0" applyNumberFormat="1" applyFont="1" applyFill="1" applyBorder="1"/>
    <xf numFmtId="0" fontId="2" fillId="0" borderId="18" xfId="0" applyFont="1" applyBorder="1" applyAlignment="1">
      <alignment horizontal="left"/>
    </xf>
    <xf numFmtId="0" fontId="8" fillId="0" borderId="0" xfId="3" applyFont="1" applyBorder="1"/>
    <xf numFmtId="0" fontId="8" fillId="0" borderId="1" xfId="3" applyFont="1" applyBorder="1"/>
    <xf numFmtId="0" fontId="2" fillId="0" borderId="0" xfId="0" applyFont="1" applyBorder="1" applyAlignment="1">
      <alignment horizontal="left"/>
    </xf>
    <xf numFmtId="1" fontId="8" fillId="0" borderId="13" xfId="1" applyNumberFormat="1" applyFont="1" applyBorder="1" applyAlignment="1">
      <alignment horizontal="left"/>
    </xf>
    <xf numFmtId="1" fontId="2" fillId="0" borderId="0" xfId="0" applyNumberFormat="1" applyFont="1" applyFill="1" applyBorder="1"/>
    <xf numFmtId="0" fontId="4" fillId="0" borderId="0" xfId="3" applyFont="1" applyProtection="1">
      <protection locked="0"/>
    </xf>
    <xf numFmtId="1" fontId="1" fillId="0" borderId="0" xfId="0" applyNumberFormat="1" applyFont="1" applyFill="1" applyBorder="1"/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3" applyFont="1" applyProtection="1">
      <protection locked="0"/>
    </xf>
    <xf numFmtId="0" fontId="2" fillId="0" borderId="19" xfId="0" applyFont="1" applyBorder="1"/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/>
    <xf numFmtId="1" fontId="2" fillId="0" borderId="15" xfId="0" applyNumberFormat="1" applyFont="1" applyFill="1" applyBorder="1"/>
    <xf numFmtId="0" fontId="2" fillId="0" borderId="8" xfId="0" applyFont="1" applyBorder="1"/>
    <xf numFmtId="0" fontId="2" fillId="0" borderId="8" xfId="0" applyFont="1" applyFill="1" applyBorder="1"/>
    <xf numFmtId="0" fontId="4" fillId="0" borderId="0" xfId="2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1" fillId="0" borderId="21" xfId="0" applyNumberFormat="1" applyFont="1" applyFill="1" applyBorder="1"/>
    <xf numFmtId="1" fontId="1" fillId="0" borderId="21" xfId="0" applyNumberFormat="1" applyFont="1" applyBorder="1"/>
    <xf numFmtId="0" fontId="4" fillId="0" borderId="17" xfId="2" applyFont="1" applyBorder="1" applyAlignment="1">
      <alignment horizontal="left"/>
    </xf>
    <xf numFmtId="0" fontId="4" fillId="0" borderId="0" xfId="0" applyFont="1" applyBorder="1"/>
    <xf numFmtId="0" fontId="4" fillId="0" borderId="0" xfId="2" applyFont="1" applyBorder="1" applyAlignment="1">
      <alignment horizontal="left" vertical="center"/>
    </xf>
    <xf numFmtId="1" fontId="1" fillId="0" borderId="0" xfId="0" applyNumberFormat="1" applyFont="1" applyBorder="1"/>
    <xf numFmtId="1" fontId="8" fillId="0" borderId="0" xfId="1" applyNumberFormat="1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Fill="1" applyBorder="1"/>
    <xf numFmtId="1" fontId="1" fillId="0" borderId="16" xfId="0" applyNumberFormat="1" applyFont="1" applyFill="1" applyBorder="1" applyAlignment="1">
      <alignment horizontal="center"/>
    </xf>
    <xf numFmtId="1" fontId="1" fillId="0" borderId="16" xfId="0" applyNumberFormat="1" applyFont="1" applyFill="1" applyBorder="1"/>
    <xf numFmtId="0" fontId="17" fillId="0" borderId="0" xfId="2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4" fillId="0" borderId="1" xfId="3" applyFont="1" applyBorder="1" applyProtection="1">
      <protection locked="0"/>
    </xf>
    <xf numFmtId="0" fontId="8" fillId="0" borderId="13" xfId="3" applyFont="1" applyBorder="1"/>
    <xf numFmtId="0" fontId="4" fillId="0" borderId="0" xfId="0" applyFont="1" applyAlignment="1"/>
    <xf numFmtId="0" fontId="2" fillId="0" borderId="26" xfId="0" applyFont="1" applyFill="1" applyBorder="1"/>
    <xf numFmtId="0" fontId="2" fillId="0" borderId="27" xfId="0" applyFont="1" applyBorder="1"/>
    <xf numFmtId="0" fontId="2" fillId="0" borderId="21" xfId="0" applyFont="1" applyBorder="1"/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0" xfId="0" applyFont="1"/>
    <xf numFmtId="1" fontId="1" fillId="0" borderId="5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2" fillId="0" borderId="21" xfId="0" applyFont="1" applyFill="1" applyBorder="1"/>
    <xf numFmtId="0" fontId="6" fillId="0" borderId="0" xfId="0" applyFont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Alignment="1">
      <alignment vertical="center"/>
    </xf>
  </cellXfs>
  <cellStyles count="4">
    <cellStyle name="Excel Built-in Normal" xfId="1"/>
    <cellStyle name="Normal" xfId="0" builtinId="0"/>
    <cellStyle name="Normal 7" xfId="2"/>
    <cellStyle name="Normal_Aliai varžybo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workbookViewId="0">
      <selection activeCell="C1" sqref="C1"/>
    </sheetView>
  </sheetViews>
  <sheetFormatPr defaultColWidth="9.140625" defaultRowHeight="11.25" x14ac:dyDescent="0.2"/>
  <cols>
    <col min="1" max="1" width="88.5703125" style="13" customWidth="1"/>
    <col min="2" max="16384" width="9.140625" style="13"/>
  </cols>
  <sheetData>
    <row r="1" spans="1:1" ht="12.75" x14ac:dyDescent="0.2">
      <c r="A1" s="53" t="s">
        <v>126</v>
      </c>
    </row>
    <row r="2" spans="1:1" ht="25.5" x14ac:dyDescent="0.2">
      <c r="A2" s="54" t="s">
        <v>127</v>
      </c>
    </row>
    <row r="3" spans="1:1" ht="12.75" x14ac:dyDescent="0.2">
      <c r="A3" s="53" t="s">
        <v>38</v>
      </c>
    </row>
    <row r="4" spans="1:1" ht="25.5" x14ac:dyDescent="0.2">
      <c r="A4" s="54" t="s">
        <v>128</v>
      </c>
    </row>
    <row r="5" spans="1:1" ht="12.75" x14ac:dyDescent="0.2">
      <c r="A5" s="53" t="s">
        <v>129</v>
      </c>
    </row>
    <row r="6" spans="1:1" ht="12.75" x14ac:dyDescent="0.2">
      <c r="A6"/>
    </row>
    <row r="7" spans="1:1" ht="12.75" x14ac:dyDescent="0.2">
      <c r="A7" s="53" t="s">
        <v>39</v>
      </c>
    </row>
    <row r="8" spans="1:1" ht="12.75" x14ac:dyDescent="0.2">
      <c r="A8" s="54" t="s">
        <v>40</v>
      </c>
    </row>
    <row r="9" spans="1:1" ht="11.25" customHeight="1" x14ac:dyDescent="0.2">
      <c r="A9" s="54" t="s">
        <v>60</v>
      </c>
    </row>
    <row r="10" spans="1:1" ht="12.75" x14ac:dyDescent="0.2">
      <c r="A10" s="54" t="s">
        <v>72</v>
      </c>
    </row>
    <row r="11" spans="1:1" ht="12.75" x14ac:dyDescent="0.2">
      <c r="A11" s="54" t="s">
        <v>86</v>
      </c>
    </row>
    <row r="12" spans="1:1" ht="12.75" x14ac:dyDescent="0.2">
      <c r="A12" s="53" t="s">
        <v>130</v>
      </c>
    </row>
    <row r="13" spans="1:1" ht="12.75" x14ac:dyDescent="0.2">
      <c r="A13" s="54" t="s">
        <v>41</v>
      </c>
    </row>
    <row r="14" spans="1:1" ht="12.75" x14ac:dyDescent="0.2">
      <c r="A14" s="54" t="s">
        <v>131</v>
      </c>
    </row>
    <row r="15" spans="1:1" ht="12.75" x14ac:dyDescent="0.2">
      <c r="A15" s="54" t="s">
        <v>42</v>
      </c>
    </row>
    <row r="16" spans="1:1" ht="12.75" x14ac:dyDescent="0.2">
      <c r="A16" s="54" t="s">
        <v>132</v>
      </c>
    </row>
    <row r="17" spans="1:1" ht="12.75" x14ac:dyDescent="0.2">
      <c r="A17" s="54" t="s">
        <v>55</v>
      </c>
    </row>
    <row r="18" spans="1:1" ht="12.75" x14ac:dyDescent="0.2">
      <c r="A18" s="54" t="s">
        <v>133</v>
      </c>
    </row>
    <row r="19" spans="1:1" ht="12.75" x14ac:dyDescent="0.2">
      <c r="A19"/>
    </row>
    <row r="20" spans="1:1" ht="12.75" x14ac:dyDescent="0.2">
      <c r="A20" s="53" t="s">
        <v>134</v>
      </c>
    </row>
    <row r="21" spans="1:1" ht="12.75" x14ac:dyDescent="0.2">
      <c r="A21" s="53" t="s">
        <v>135</v>
      </c>
    </row>
    <row r="22" spans="1:1" ht="25.5" x14ac:dyDescent="0.2">
      <c r="A22" s="54" t="s">
        <v>136</v>
      </c>
    </row>
    <row r="23" spans="1:1" ht="12.75" x14ac:dyDescent="0.2">
      <c r="A23" s="54"/>
    </row>
    <row r="24" spans="1:1" ht="12.75" x14ac:dyDescent="0.2">
      <c r="A24" s="53" t="s">
        <v>137</v>
      </c>
    </row>
    <row r="25" spans="1:1" ht="12.75" x14ac:dyDescent="0.2">
      <c r="A25"/>
    </row>
    <row r="26" spans="1:1" ht="12.75" x14ac:dyDescent="0.2">
      <c r="A26" s="54" t="s">
        <v>138</v>
      </c>
    </row>
    <row r="27" spans="1:1" ht="12.75" x14ac:dyDescent="0.2">
      <c r="A27"/>
    </row>
    <row r="28" spans="1:1" ht="12.75" x14ac:dyDescent="0.2">
      <c r="A28" s="54" t="s">
        <v>139</v>
      </c>
    </row>
    <row r="29" spans="1:1" s="56" customFormat="1" ht="12.75" x14ac:dyDescent="0.2">
      <c r="A29"/>
    </row>
    <row r="30" spans="1:1" ht="12.75" x14ac:dyDescent="0.2">
      <c r="A30" s="54" t="s">
        <v>142</v>
      </c>
    </row>
    <row r="31" spans="1:1" ht="12.75" x14ac:dyDescent="0.2">
      <c r="A31"/>
    </row>
    <row r="32" spans="1:1" ht="12.75" x14ac:dyDescent="0.2">
      <c r="A32" s="54" t="s">
        <v>140</v>
      </c>
    </row>
    <row r="33" spans="1:13" ht="12.75" x14ac:dyDescent="0.2">
      <c r="A33"/>
    </row>
    <row r="34" spans="1:13" ht="12.75" x14ac:dyDescent="0.2">
      <c r="A34" s="54"/>
    </row>
    <row r="35" spans="1:13" ht="12.75" x14ac:dyDescent="0.2">
      <c r="A35"/>
      <c r="L35" s="65"/>
    </row>
    <row r="36" spans="1:13" ht="12.75" x14ac:dyDescent="0.2">
      <c r="A36" s="55" t="s">
        <v>141</v>
      </c>
      <c r="L36" s="65"/>
      <c r="M36" s="9"/>
    </row>
    <row r="37" spans="1:13" ht="12.75" x14ac:dyDescent="0.2">
      <c r="A37" s="118"/>
      <c r="K37" s="79"/>
      <c r="L37" s="79"/>
      <c r="M37" s="79"/>
    </row>
    <row r="38" spans="1:13" ht="12.75" x14ac:dyDescent="0.2">
      <c r="A38" s="114" t="s">
        <v>174</v>
      </c>
      <c r="L38" s="65"/>
      <c r="M38" s="9"/>
    </row>
    <row r="39" spans="1:13" ht="12.75" x14ac:dyDescent="0.2">
      <c r="A39" s="114" t="s">
        <v>175</v>
      </c>
      <c r="L39" s="65"/>
      <c r="M39" s="9"/>
    </row>
    <row r="40" spans="1:13" ht="12.75" x14ac:dyDescent="0.2">
      <c r="A40" s="114" t="s">
        <v>172</v>
      </c>
      <c r="L40" s="65"/>
      <c r="M40" s="9"/>
    </row>
    <row r="41" spans="1:13" ht="12.75" x14ac:dyDescent="0.2">
      <c r="A41" s="114" t="s">
        <v>173</v>
      </c>
      <c r="L41" s="65"/>
      <c r="M41" s="9"/>
    </row>
    <row r="42" spans="1:13" ht="12.75" x14ac:dyDescent="0.2">
      <c r="A42" s="114" t="s">
        <v>178</v>
      </c>
      <c r="L42" s="65"/>
      <c r="M42" s="9"/>
    </row>
    <row r="43" spans="1:13" ht="12.75" x14ac:dyDescent="0.2">
      <c r="A43" s="114" t="s">
        <v>179</v>
      </c>
      <c r="L43" s="65"/>
      <c r="M43" s="9"/>
    </row>
    <row r="44" spans="1:13" ht="12.75" x14ac:dyDescent="0.2">
      <c r="A44" s="114" t="s">
        <v>185</v>
      </c>
      <c r="L44" s="65"/>
      <c r="M44" s="9"/>
    </row>
    <row r="45" spans="1:13" ht="12.75" x14ac:dyDescent="0.2">
      <c r="A45" s="114" t="s">
        <v>188</v>
      </c>
      <c r="L45" s="65"/>
      <c r="M45" s="9"/>
    </row>
    <row r="46" spans="1:13" ht="12.75" x14ac:dyDescent="0.2">
      <c r="A46" s="114" t="s">
        <v>191</v>
      </c>
      <c r="L46" s="65"/>
      <c r="M46" s="9"/>
    </row>
    <row r="47" spans="1:13" ht="12.75" x14ac:dyDescent="0.2">
      <c r="A47" s="114" t="s">
        <v>197</v>
      </c>
      <c r="L47" s="65"/>
      <c r="M47" s="9"/>
    </row>
    <row r="48" spans="1:13" x14ac:dyDescent="0.2">
      <c r="L48" s="65"/>
      <c r="M48" s="9"/>
    </row>
    <row r="49" spans="11:13" x14ac:dyDescent="0.2">
      <c r="L49" s="65"/>
      <c r="M49" s="9"/>
    </row>
    <row r="50" spans="11:13" x14ac:dyDescent="0.2">
      <c r="L50" s="65"/>
      <c r="M50" s="9"/>
    </row>
    <row r="51" spans="11:13" x14ac:dyDescent="0.2">
      <c r="L51" s="65"/>
      <c r="M51" s="9"/>
    </row>
    <row r="52" spans="11:13" x14ac:dyDescent="0.2">
      <c r="L52" s="65"/>
      <c r="M52" s="9"/>
    </row>
    <row r="53" spans="11:13" x14ac:dyDescent="0.2">
      <c r="L53" s="65"/>
      <c r="M53" s="9"/>
    </row>
    <row r="54" spans="11:13" x14ac:dyDescent="0.2">
      <c r="K54" s="79"/>
      <c r="L54" s="79"/>
      <c r="M54" s="79"/>
    </row>
    <row r="55" spans="11:13" x14ac:dyDescent="0.2">
      <c r="L55" s="65"/>
      <c r="M55" s="9"/>
    </row>
    <row r="56" spans="11:13" x14ac:dyDescent="0.2">
      <c r="K56" s="79"/>
      <c r="L56" s="79"/>
      <c r="M56" s="79"/>
    </row>
    <row r="57" spans="11:13" x14ac:dyDescent="0.2">
      <c r="K57" s="79"/>
      <c r="L57" s="79"/>
      <c r="M57" s="79"/>
    </row>
    <row r="58" spans="11:13" x14ac:dyDescent="0.2">
      <c r="L58" s="65"/>
      <c r="M58" s="9"/>
    </row>
    <row r="59" spans="11:13" x14ac:dyDescent="0.2">
      <c r="L59" s="65"/>
      <c r="M59" s="9"/>
    </row>
    <row r="60" spans="11:13" x14ac:dyDescent="0.2">
      <c r="L60" s="65"/>
      <c r="M60" s="9"/>
    </row>
    <row r="61" spans="11:13" x14ac:dyDescent="0.2">
      <c r="M61" s="9"/>
    </row>
    <row r="62" spans="11:13" x14ac:dyDescent="0.2">
      <c r="M62" s="9"/>
    </row>
    <row r="63" spans="11:13" x14ac:dyDescent="0.2">
      <c r="M63" s="9"/>
    </row>
    <row r="67" spans="2:2" x14ac:dyDescent="0.2">
      <c r="B67" s="9"/>
    </row>
    <row r="68" spans="2:2" x14ac:dyDescent="0.2">
      <c r="B68" s="9"/>
    </row>
    <row r="69" spans="2:2" x14ac:dyDescent="0.2">
      <c r="B69" s="9"/>
    </row>
    <row r="70" spans="2:2" x14ac:dyDescent="0.2">
      <c r="B70" s="9"/>
    </row>
    <row r="71" spans="2:2" x14ac:dyDescent="0.2">
      <c r="B71" s="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59"/>
  <sheetViews>
    <sheetView zoomScaleNormal="100" workbookViewId="0">
      <selection activeCell="CZ1" sqref="CZ1"/>
    </sheetView>
  </sheetViews>
  <sheetFormatPr defaultColWidth="15.85546875" defaultRowHeight="11.25" outlineLevelCol="1" x14ac:dyDescent="0.2"/>
  <cols>
    <col min="1" max="1" width="21.42578125" style="17" customWidth="1"/>
    <col min="2" max="2" width="5.7109375" style="8" customWidth="1"/>
    <col min="3" max="3" width="18.5703125" style="17" customWidth="1"/>
    <col min="4" max="4" width="6" style="1" hidden="1" customWidth="1" outlineLevel="1"/>
    <col min="5" max="5" width="5.28515625" style="6" hidden="1" customWidth="1" outlineLevel="1"/>
    <col min="6" max="6" width="7.42578125" style="1" hidden="1" customWidth="1" outlineLevel="1"/>
    <col min="7" max="7" width="10.28515625" style="1" hidden="1" customWidth="1" outlineLevel="1"/>
    <col min="8" max="8" width="10" style="1" hidden="1" customWidth="1" outlineLevel="1"/>
    <col min="9" max="9" width="9.28515625" style="1" hidden="1" customWidth="1" outlineLevel="1"/>
    <col min="10" max="10" width="6.85546875" style="1" hidden="1" customWidth="1" outlineLevel="1"/>
    <col min="11" max="11" width="5.7109375" style="6" bestFit="1" customWidth="1" collapsed="1"/>
    <col min="12" max="12" width="9.7109375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9.7109375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9.7109375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4.8554687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9.7109375" style="1" hidden="1" customWidth="1" outlineLevel="1"/>
    <col min="53" max="53" width="5.285156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6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9.85546875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6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5" width="7.140625" style="1" customWidth="1"/>
    <col min="86" max="86" width="5.5703125" style="1" customWidth="1"/>
    <col min="87" max="96" width="5.7109375" style="6" hidden="1" customWidth="1" outlineLevel="1"/>
    <col min="97" max="97" width="5.7109375" style="6" customWidth="1" collapsed="1"/>
    <col min="98" max="102" width="5.7109375" style="6" hidden="1" customWidth="1" outlineLevel="1"/>
    <col min="103" max="103" width="5.7109375" style="1" customWidth="1" collapsed="1"/>
    <col min="104" max="16384" width="15.85546875" style="1"/>
  </cols>
  <sheetData>
    <row r="1" spans="1:114" s="27" customFormat="1" x14ac:dyDescent="0.2">
      <c r="A1" s="25"/>
      <c r="B1" s="91"/>
      <c r="C1" s="25"/>
      <c r="D1" s="26" t="s">
        <v>2</v>
      </c>
      <c r="E1" s="26" t="s">
        <v>2</v>
      </c>
      <c r="F1" s="26" t="s">
        <v>2</v>
      </c>
      <c r="G1" s="26" t="s">
        <v>2</v>
      </c>
      <c r="H1" s="26" t="s">
        <v>2</v>
      </c>
      <c r="I1" s="26" t="s">
        <v>2</v>
      </c>
      <c r="J1" s="26" t="s">
        <v>2</v>
      </c>
      <c r="K1" s="26" t="s">
        <v>2</v>
      </c>
      <c r="L1" s="26" t="s">
        <v>3</v>
      </c>
      <c r="M1" s="26" t="s">
        <v>3</v>
      </c>
      <c r="N1" s="26" t="s">
        <v>3</v>
      </c>
      <c r="O1" s="26" t="s">
        <v>3</v>
      </c>
      <c r="P1" s="26" t="s">
        <v>3</v>
      </c>
      <c r="Q1" s="26" t="s">
        <v>3</v>
      </c>
      <c r="R1" s="26" t="s">
        <v>3</v>
      </c>
      <c r="S1" s="26" t="s">
        <v>3</v>
      </c>
      <c r="T1" s="26" t="s">
        <v>4</v>
      </c>
      <c r="U1" s="26" t="s">
        <v>4</v>
      </c>
      <c r="V1" s="26" t="s">
        <v>4</v>
      </c>
      <c r="W1" s="26" t="s">
        <v>4</v>
      </c>
      <c r="X1" s="26" t="s">
        <v>4</v>
      </c>
      <c r="Y1" s="26" t="s">
        <v>4</v>
      </c>
      <c r="Z1" s="26" t="s">
        <v>4</v>
      </c>
      <c r="AA1" s="26" t="s">
        <v>4</v>
      </c>
      <c r="AB1" s="26" t="s">
        <v>5</v>
      </c>
      <c r="AC1" s="26" t="s">
        <v>5</v>
      </c>
      <c r="AD1" s="26" t="s">
        <v>5</v>
      </c>
      <c r="AE1" s="26" t="s">
        <v>5</v>
      </c>
      <c r="AF1" s="26" t="s">
        <v>5</v>
      </c>
      <c r="AG1" s="26" t="s">
        <v>5</v>
      </c>
      <c r="AH1" s="26" t="s">
        <v>5</v>
      </c>
      <c r="AI1" s="26" t="s">
        <v>5</v>
      </c>
      <c r="AJ1" s="26" t="s">
        <v>6</v>
      </c>
      <c r="AK1" s="26" t="s">
        <v>6</v>
      </c>
      <c r="AL1" s="26" t="s">
        <v>6</v>
      </c>
      <c r="AM1" s="26" t="s">
        <v>6</v>
      </c>
      <c r="AN1" s="26" t="s">
        <v>6</v>
      </c>
      <c r="AO1" s="26" t="s">
        <v>6</v>
      </c>
      <c r="AP1" s="26" t="s">
        <v>6</v>
      </c>
      <c r="AQ1" s="26" t="s">
        <v>6</v>
      </c>
      <c r="AR1" s="26" t="s">
        <v>7</v>
      </c>
      <c r="AS1" s="26" t="s">
        <v>7</v>
      </c>
      <c r="AT1" s="26" t="s">
        <v>7</v>
      </c>
      <c r="AU1" s="26" t="s">
        <v>7</v>
      </c>
      <c r="AV1" s="26" t="s">
        <v>7</v>
      </c>
      <c r="AW1" s="26" t="s">
        <v>7</v>
      </c>
      <c r="AX1" s="26" t="s">
        <v>7</v>
      </c>
      <c r="AY1" s="26" t="s">
        <v>7</v>
      </c>
      <c r="AZ1" s="26" t="s">
        <v>8</v>
      </c>
      <c r="BA1" s="26" t="s">
        <v>8</v>
      </c>
      <c r="BB1" s="26" t="s">
        <v>8</v>
      </c>
      <c r="BC1" s="26" t="s">
        <v>8</v>
      </c>
      <c r="BD1" s="26" t="s">
        <v>8</v>
      </c>
      <c r="BE1" s="26" t="s">
        <v>8</v>
      </c>
      <c r="BF1" s="26" t="s">
        <v>8</v>
      </c>
      <c r="BG1" s="26" t="s">
        <v>8</v>
      </c>
      <c r="BH1" s="26" t="s">
        <v>9</v>
      </c>
      <c r="BI1" s="26" t="s">
        <v>9</v>
      </c>
      <c r="BJ1" s="26" t="s">
        <v>9</v>
      </c>
      <c r="BK1" s="26" t="s">
        <v>9</v>
      </c>
      <c r="BL1" s="26" t="s">
        <v>9</v>
      </c>
      <c r="BM1" s="26" t="s">
        <v>9</v>
      </c>
      <c r="BN1" s="26" t="s">
        <v>9</v>
      </c>
      <c r="BO1" s="26" t="s">
        <v>9</v>
      </c>
      <c r="BP1" s="26" t="s">
        <v>10</v>
      </c>
      <c r="BQ1" s="26" t="s">
        <v>10</v>
      </c>
      <c r="BR1" s="26" t="s">
        <v>10</v>
      </c>
      <c r="BS1" s="26" t="s">
        <v>10</v>
      </c>
      <c r="BT1" s="26" t="s">
        <v>10</v>
      </c>
      <c r="BU1" s="26" t="s">
        <v>10</v>
      </c>
      <c r="BV1" s="26" t="s">
        <v>10</v>
      </c>
      <c r="BW1" s="26" t="s">
        <v>10</v>
      </c>
      <c r="BX1" s="26" t="s">
        <v>23</v>
      </c>
      <c r="BY1" s="26" t="s">
        <v>23</v>
      </c>
      <c r="BZ1" s="26" t="s">
        <v>23</v>
      </c>
      <c r="CA1" s="26" t="s">
        <v>23</v>
      </c>
      <c r="CB1" s="26" t="s">
        <v>23</v>
      </c>
      <c r="CC1" s="26" t="s">
        <v>23</v>
      </c>
      <c r="CD1" s="26" t="s">
        <v>23</v>
      </c>
      <c r="CE1" s="26" t="s">
        <v>23</v>
      </c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</row>
    <row r="2" spans="1:114" s="91" customFormat="1" x14ac:dyDescent="0.2">
      <c r="A2" s="83" t="s">
        <v>16</v>
      </c>
      <c r="B2" s="83" t="s">
        <v>28</v>
      </c>
      <c r="C2" s="84" t="s">
        <v>21</v>
      </c>
      <c r="D2" s="85" t="s">
        <v>15</v>
      </c>
      <c r="E2" s="86" t="s">
        <v>11</v>
      </c>
      <c r="F2" s="83" t="s">
        <v>19</v>
      </c>
      <c r="G2" s="83" t="s">
        <v>12</v>
      </c>
      <c r="H2" s="83" t="s">
        <v>13</v>
      </c>
      <c r="I2" s="83" t="s">
        <v>1</v>
      </c>
      <c r="J2" s="83" t="s">
        <v>14</v>
      </c>
      <c r="K2" s="87" t="s">
        <v>0</v>
      </c>
      <c r="L2" s="88" t="s">
        <v>24</v>
      </c>
      <c r="M2" s="86" t="s">
        <v>22</v>
      </c>
      <c r="N2" s="83" t="s">
        <v>19</v>
      </c>
      <c r="O2" s="83" t="s">
        <v>12</v>
      </c>
      <c r="P2" s="83" t="s">
        <v>13</v>
      </c>
      <c r="Q2" s="83" t="s">
        <v>1</v>
      </c>
      <c r="R2" s="89" t="s">
        <v>14</v>
      </c>
      <c r="S2" s="87" t="s">
        <v>0</v>
      </c>
      <c r="T2" s="88" t="s">
        <v>24</v>
      </c>
      <c r="U2" s="86" t="s">
        <v>22</v>
      </c>
      <c r="V2" s="83" t="s">
        <v>19</v>
      </c>
      <c r="W2" s="83" t="s">
        <v>12</v>
      </c>
      <c r="X2" s="83" t="s">
        <v>13</v>
      </c>
      <c r="Y2" s="83" t="s">
        <v>1</v>
      </c>
      <c r="Z2" s="89" t="s">
        <v>14</v>
      </c>
      <c r="AA2" s="87" t="s">
        <v>0</v>
      </c>
      <c r="AB2" s="88" t="s">
        <v>24</v>
      </c>
      <c r="AC2" s="86" t="s">
        <v>22</v>
      </c>
      <c r="AD2" s="83" t="s">
        <v>19</v>
      </c>
      <c r="AE2" s="83" t="s">
        <v>12</v>
      </c>
      <c r="AF2" s="83" t="s">
        <v>13</v>
      </c>
      <c r="AG2" s="83" t="s">
        <v>1</v>
      </c>
      <c r="AH2" s="89" t="s">
        <v>14</v>
      </c>
      <c r="AI2" s="87" t="s">
        <v>0</v>
      </c>
      <c r="AJ2" s="85" t="s">
        <v>24</v>
      </c>
      <c r="AK2" s="86" t="s">
        <v>25</v>
      </c>
      <c r="AL2" s="83" t="s">
        <v>19</v>
      </c>
      <c r="AM2" s="83" t="s">
        <v>12</v>
      </c>
      <c r="AN2" s="83" t="s">
        <v>13</v>
      </c>
      <c r="AO2" s="83" t="s">
        <v>1</v>
      </c>
      <c r="AP2" s="83" t="s">
        <v>14</v>
      </c>
      <c r="AQ2" s="87" t="s">
        <v>0</v>
      </c>
      <c r="AR2" s="85" t="s">
        <v>24</v>
      </c>
      <c r="AS2" s="86" t="s">
        <v>22</v>
      </c>
      <c r="AT2" s="83" t="s">
        <v>19</v>
      </c>
      <c r="AU2" s="83" t="s">
        <v>12</v>
      </c>
      <c r="AV2" s="83" t="s">
        <v>13</v>
      </c>
      <c r="AW2" s="83" t="s">
        <v>1</v>
      </c>
      <c r="AX2" s="83" t="s">
        <v>14</v>
      </c>
      <c r="AY2" s="87" t="s">
        <v>0</v>
      </c>
      <c r="AZ2" s="85" t="s">
        <v>24</v>
      </c>
      <c r="BA2" s="86" t="s">
        <v>22</v>
      </c>
      <c r="BB2" s="83" t="s">
        <v>19</v>
      </c>
      <c r="BC2" s="83" t="s">
        <v>12</v>
      </c>
      <c r="BD2" s="83" t="s">
        <v>13</v>
      </c>
      <c r="BE2" s="83" t="s">
        <v>1</v>
      </c>
      <c r="BF2" s="83" t="s">
        <v>14</v>
      </c>
      <c r="BG2" s="87" t="s">
        <v>0</v>
      </c>
      <c r="BH2" s="85" t="s">
        <v>15</v>
      </c>
      <c r="BI2" s="86" t="s">
        <v>11</v>
      </c>
      <c r="BJ2" s="83" t="s">
        <v>19</v>
      </c>
      <c r="BK2" s="83" t="s">
        <v>12</v>
      </c>
      <c r="BL2" s="83" t="s">
        <v>13</v>
      </c>
      <c r="BM2" s="83" t="s">
        <v>1</v>
      </c>
      <c r="BN2" s="83" t="s">
        <v>14</v>
      </c>
      <c r="BO2" s="87" t="s">
        <v>0</v>
      </c>
      <c r="BP2" s="88" t="s">
        <v>15</v>
      </c>
      <c r="BQ2" s="86" t="s">
        <v>11</v>
      </c>
      <c r="BR2" s="83" t="s">
        <v>19</v>
      </c>
      <c r="BS2" s="83" t="s">
        <v>12</v>
      </c>
      <c r="BT2" s="83" t="s">
        <v>13</v>
      </c>
      <c r="BU2" s="83" t="s">
        <v>1</v>
      </c>
      <c r="BV2" s="89" t="s">
        <v>14</v>
      </c>
      <c r="BW2" s="87" t="s">
        <v>0</v>
      </c>
      <c r="BX2" s="85" t="s">
        <v>15</v>
      </c>
      <c r="BY2" s="86" t="s">
        <v>11</v>
      </c>
      <c r="BZ2" s="83" t="s">
        <v>19</v>
      </c>
      <c r="CA2" s="83" t="s">
        <v>12</v>
      </c>
      <c r="CB2" s="83" t="s">
        <v>13</v>
      </c>
      <c r="CC2" s="83" t="s">
        <v>1</v>
      </c>
      <c r="CD2" s="83" t="s">
        <v>14</v>
      </c>
      <c r="CE2" s="87" t="s">
        <v>0</v>
      </c>
      <c r="CF2" s="104" t="s">
        <v>17</v>
      </c>
      <c r="CG2" s="104" t="s">
        <v>18</v>
      </c>
      <c r="CH2" s="105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</row>
    <row r="3" spans="1:114" s="35" customFormat="1" x14ac:dyDescent="0.2">
      <c r="A3" s="76" t="s">
        <v>58</v>
      </c>
      <c r="B3" s="119">
        <v>1998</v>
      </c>
      <c r="C3" s="37" t="s">
        <v>33</v>
      </c>
      <c r="D3" s="33">
        <v>533</v>
      </c>
      <c r="E3" s="30">
        <f t="shared" ref="E3:E19" si="0">D3*2.1</f>
        <v>1119.3</v>
      </c>
      <c r="F3" s="4"/>
      <c r="G3" s="4"/>
      <c r="H3" s="4">
        <v>300</v>
      </c>
      <c r="I3" s="4">
        <v>170</v>
      </c>
      <c r="J3" s="4">
        <v>200</v>
      </c>
      <c r="K3" s="31">
        <f t="shared" ref="K3:K19" si="1">SUM(D3:J3)-D3</f>
        <v>1789.3000000000002</v>
      </c>
      <c r="L3" s="29">
        <v>619</v>
      </c>
      <c r="M3" s="30">
        <f t="shared" ref="M3:M19" si="2">(L3)*1.98</f>
        <v>1225.6199999999999</v>
      </c>
      <c r="N3" s="4"/>
      <c r="O3" s="4"/>
      <c r="P3" s="4">
        <v>300</v>
      </c>
      <c r="Q3" s="4">
        <v>20</v>
      </c>
      <c r="R3" s="32">
        <v>200</v>
      </c>
      <c r="S3" s="31">
        <f t="shared" ref="S3:S19" si="3">SUM(L3:R3)-L3</f>
        <v>1745.62</v>
      </c>
      <c r="T3" s="29">
        <v>564</v>
      </c>
      <c r="U3" s="30">
        <f t="shared" ref="U3:U19" si="4">(T3)*1.98</f>
        <v>1116.72</v>
      </c>
      <c r="V3" s="4"/>
      <c r="W3" s="4"/>
      <c r="X3" s="4">
        <v>200</v>
      </c>
      <c r="Y3" s="4">
        <v>30</v>
      </c>
      <c r="Z3" s="32"/>
      <c r="AA3" s="31">
        <f t="shared" ref="AA3:AA19" si="5">SUM(T3:Z3)-T3</f>
        <v>1346.72</v>
      </c>
      <c r="AB3" s="29">
        <v>585</v>
      </c>
      <c r="AC3" s="30">
        <f t="shared" ref="AC3:AC19" si="6">(AB3)*1.98</f>
        <v>1158.3</v>
      </c>
      <c r="AD3" s="4"/>
      <c r="AE3" s="4"/>
      <c r="AF3" s="4">
        <v>300</v>
      </c>
      <c r="AG3" s="4">
        <v>40</v>
      </c>
      <c r="AH3" s="32"/>
      <c r="AI3" s="31">
        <f t="shared" ref="AI3:AI19" si="7">SUM(AB3:AH3)-AB3</f>
        <v>1498.3000000000002</v>
      </c>
      <c r="AJ3" s="33"/>
      <c r="AK3" s="36">
        <f t="shared" ref="AK3:AK19" si="8">AJ3*1.98</f>
        <v>0</v>
      </c>
      <c r="AL3" s="4"/>
      <c r="AM3" s="4"/>
      <c r="AN3" s="4"/>
      <c r="AO3" s="4"/>
      <c r="AP3" s="4"/>
      <c r="AQ3" s="31">
        <f t="shared" ref="AQ3:AQ19" si="9">SUM(AJ3:AP3)-AJ3</f>
        <v>0</v>
      </c>
      <c r="AR3" s="33">
        <v>563</v>
      </c>
      <c r="AS3" s="30">
        <f t="shared" ref="AS3:AS19" si="10">AR3*1.98</f>
        <v>1114.74</v>
      </c>
      <c r="AT3" s="4"/>
      <c r="AU3" s="4"/>
      <c r="AV3" s="4">
        <v>700</v>
      </c>
      <c r="AW3" s="4">
        <v>140</v>
      </c>
      <c r="AX3" s="4"/>
      <c r="AY3" s="31">
        <f t="shared" ref="AY3:AY19" si="11">SUM(AR3:AX3)-AR3</f>
        <v>1954.7399999999998</v>
      </c>
      <c r="AZ3" s="33"/>
      <c r="BA3" s="30">
        <f t="shared" ref="BA3:BA19" si="12">AZ3*1.98</f>
        <v>0</v>
      </c>
      <c r="BB3" s="4"/>
      <c r="BC3" s="4"/>
      <c r="BD3" s="4"/>
      <c r="BE3" s="4"/>
      <c r="BF3" s="4"/>
      <c r="BG3" s="31">
        <f t="shared" ref="BG3:BG19" si="13">SUM(AZ3:BF3)-AZ3</f>
        <v>0</v>
      </c>
      <c r="BH3" s="33"/>
      <c r="BI3" s="30">
        <f t="shared" ref="BI3:BI19" si="14">BH3*2.1</f>
        <v>0</v>
      </c>
      <c r="BJ3" s="4"/>
      <c r="BK3" s="4"/>
      <c r="BL3" s="4"/>
      <c r="BM3" s="4"/>
      <c r="BN3" s="4"/>
      <c r="BO3" s="31">
        <f t="shared" ref="BO3:BO19" si="15">SUM(BH3:BN3)-BH3</f>
        <v>0</v>
      </c>
      <c r="BP3" s="29"/>
      <c r="BQ3" s="30">
        <f t="shared" ref="BQ3:BQ19" si="16">(BP3)*2.1</f>
        <v>0</v>
      </c>
      <c r="BR3" s="4"/>
      <c r="BS3" s="4"/>
      <c r="BT3" s="4"/>
      <c r="BU3" s="4"/>
      <c r="BV3" s="32"/>
      <c r="BW3" s="31">
        <f t="shared" ref="BW3:BW19" si="17">SUM(BP3:BV3)-BP3</f>
        <v>0</v>
      </c>
      <c r="BX3" s="33"/>
      <c r="BY3" s="30">
        <f t="shared" ref="BY3:BY19" si="18">BX3*2.1</f>
        <v>0</v>
      </c>
      <c r="BZ3" s="4"/>
      <c r="CA3" s="4"/>
      <c r="CB3" s="4"/>
      <c r="CC3" s="4"/>
      <c r="CD3" s="4"/>
      <c r="CE3" s="31">
        <f t="shared" ref="CE3:CE19" si="19">SUM(BX3:CD3)-BX3</f>
        <v>0</v>
      </c>
      <c r="CF3" s="62">
        <f t="shared" ref="CF3:CF19" si="20">AVERAGE(CT3:CX3)</f>
        <v>1666.9360000000001</v>
      </c>
      <c r="CG3" s="80">
        <v>1</v>
      </c>
      <c r="CH3" s="29"/>
      <c r="CI3" s="34">
        <f t="shared" ref="CI3:CI19" si="21">K3</f>
        <v>1789.3000000000002</v>
      </c>
      <c r="CJ3" s="34">
        <f t="shared" ref="CJ3:CJ19" si="22">S3</f>
        <v>1745.62</v>
      </c>
      <c r="CK3" s="34">
        <f t="shared" ref="CK3:CK19" si="23">AA3</f>
        <v>1346.72</v>
      </c>
      <c r="CL3" s="34">
        <f t="shared" ref="CL3:CL19" si="24">AI3</f>
        <v>1498.3000000000002</v>
      </c>
      <c r="CM3" s="34">
        <f t="shared" ref="CM3:CM19" si="25">AQ3</f>
        <v>0</v>
      </c>
      <c r="CN3" s="34">
        <f t="shared" ref="CN3:CN19" si="26">AY3</f>
        <v>1954.7399999999998</v>
      </c>
      <c r="CO3" s="34">
        <f t="shared" ref="CO3:CO19" si="27">BG3</f>
        <v>0</v>
      </c>
      <c r="CP3" s="34">
        <f t="shared" ref="CP3:CP19" si="28">BO3</f>
        <v>0</v>
      </c>
      <c r="CQ3" s="34">
        <f t="shared" ref="CQ3:CQ19" si="29">BW3</f>
        <v>0</v>
      </c>
      <c r="CR3" s="34">
        <f t="shared" ref="CR3:CR19" si="30">CE3</f>
        <v>0</v>
      </c>
      <c r="CS3" s="34"/>
      <c r="CT3" s="34">
        <f t="shared" ref="CT3:CT19" si="31">LARGE($CI3:$CR3,1)</f>
        <v>1954.7399999999998</v>
      </c>
      <c r="CU3" s="34">
        <f t="shared" ref="CU3:CU19" si="32">LARGE($CI3:$CR3,2)</f>
        <v>1789.3000000000002</v>
      </c>
      <c r="CV3" s="34">
        <f t="shared" ref="CV3:CV19" si="33">LARGE($CI3:$CR3,3)</f>
        <v>1745.62</v>
      </c>
      <c r="CW3" s="34">
        <f t="shared" ref="CW3:CW19" si="34">LARGE($CI3:$CR3,4)</f>
        <v>1498.3000000000002</v>
      </c>
      <c r="CX3" s="34">
        <f t="shared" ref="CX3:CX19" si="35">LARGE($CI3:$CR3,5)</f>
        <v>1346.72</v>
      </c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</row>
    <row r="4" spans="1:114" s="35" customFormat="1" x14ac:dyDescent="0.2">
      <c r="A4" s="77" t="s">
        <v>123</v>
      </c>
      <c r="B4" s="119">
        <v>2000</v>
      </c>
      <c r="C4" s="78" t="s">
        <v>171</v>
      </c>
      <c r="D4" s="33">
        <v>516</v>
      </c>
      <c r="E4" s="30">
        <f t="shared" si="0"/>
        <v>1083.6000000000001</v>
      </c>
      <c r="F4" s="4"/>
      <c r="G4" s="4"/>
      <c r="H4" s="4">
        <v>500</v>
      </c>
      <c r="I4" s="4">
        <v>170</v>
      </c>
      <c r="J4" s="4"/>
      <c r="K4" s="31">
        <f t="shared" si="1"/>
        <v>1753.6000000000004</v>
      </c>
      <c r="L4" s="29"/>
      <c r="M4" s="30">
        <f t="shared" si="2"/>
        <v>0</v>
      </c>
      <c r="N4" s="4"/>
      <c r="O4" s="4"/>
      <c r="P4" s="4"/>
      <c r="Q4" s="4"/>
      <c r="R4" s="32"/>
      <c r="S4" s="31">
        <f t="shared" si="3"/>
        <v>0</v>
      </c>
      <c r="T4" s="29"/>
      <c r="U4" s="30">
        <f t="shared" si="4"/>
        <v>0</v>
      </c>
      <c r="V4" s="4"/>
      <c r="W4" s="4"/>
      <c r="X4" s="4"/>
      <c r="Y4" s="4"/>
      <c r="Z4" s="32"/>
      <c r="AA4" s="31">
        <f t="shared" si="5"/>
        <v>0</v>
      </c>
      <c r="AB4" s="29"/>
      <c r="AC4" s="30">
        <f t="shared" si="6"/>
        <v>0</v>
      </c>
      <c r="AD4" s="4"/>
      <c r="AE4" s="4"/>
      <c r="AF4" s="4"/>
      <c r="AG4" s="4"/>
      <c r="AH4" s="32"/>
      <c r="AI4" s="31">
        <f t="shared" si="7"/>
        <v>0</v>
      </c>
      <c r="AJ4" s="4"/>
      <c r="AK4" s="30">
        <f t="shared" si="8"/>
        <v>0</v>
      </c>
      <c r="AL4" s="29"/>
      <c r="AM4" s="4"/>
      <c r="AN4" s="4"/>
      <c r="AO4" s="4"/>
      <c r="AP4" s="4"/>
      <c r="AQ4" s="31">
        <f t="shared" si="9"/>
        <v>0</v>
      </c>
      <c r="AR4" s="33">
        <v>549</v>
      </c>
      <c r="AS4" s="30">
        <f t="shared" si="10"/>
        <v>1087.02</v>
      </c>
      <c r="AT4" s="4"/>
      <c r="AU4" s="4"/>
      <c r="AV4" s="4">
        <v>40</v>
      </c>
      <c r="AW4" s="4">
        <v>140</v>
      </c>
      <c r="AX4" s="4"/>
      <c r="AY4" s="31">
        <f t="shared" si="11"/>
        <v>1267.02</v>
      </c>
      <c r="AZ4" s="33">
        <v>562</v>
      </c>
      <c r="BA4" s="30">
        <f t="shared" si="12"/>
        <v>1112.76</v>
      </c>
      <c r="BB4" s="4"/>
      <c r="BC4" s="4">
        <v>200</v>
      </c>
      <c r="BD4" s="4"/>
      <c r="BE4" s="4">
        <v>50</v>
      </c>
      <c r="BF4" s="4"/>
      <c r="BG4" s="31">
        <f t="shared" si="13"/>
        <v>1362.76</v>
      </c>
      <c r="BH4" s="33">
        <v>544</v>
      </c>
      <c r="BI4" s="30">
        <f t="shared" si="14"/>
        <v>1142.4000000000001</v>
      </c>
      <c r="BJ4" s="4"/>
      <c r="BK4" s="4"/>
      <c r="BL4" s="4">
        <v>300</v>
      </c>
      <c r="BM4" s="4">
        <v>40</v>
      </c>
      <c r="BN4" s="4"/>
      <c r="BO4" s="31">
        <f t="shared" si="15"/>
        <v>1482.4</v>
      </c>
      <c r="BP4" s="29">
        <v>535</v>
      </c>
      <c r="BQ4" s="30">
        <f t="shared" si="16"/>
        <v>1123.5</v>
      </c>
      <c r="BR4" s="4"/>
      <c r="BS4" s="4"/>
      <c r="BT4" s="4">
        <v>100</v>
      </c>
      <c r="BU4" s="4">
        <v>60</v>
      </c>
      <c r="BV4" s="32"/>
      <c r="BW4" s="31">
        <f t="shared" si="17"/>
        <v>1283.5</v>
      </c>
      <c r="BX4" s="33">
        <v>547</v>
      </c>
      <c r="BY4" s="30">
        <f t="shared" si="18"/>
        <v>1148.7</v>
      </c>
      <c r="BZ4" s="4"/>
      <c r="CA4" s="4"/>
      <c r="CB4" s="4">
        <v>300</v>
      </c>
      <c r="CC4" s="4">
        <v>60</v>
      </c>
      <c r="CD4" s="4"/>
      <c r="CE4" s="31">
        <f t="shared" si="19"/>
        <v>1508.6999999999998</v>
      </c>
      <c r="CF4" s="62">
        <f t="shared" si="20"/>
        <v>1478.1920000000002</v>
      </c>
      <c r="CG4" s="80">
        <v>2</v>
      </c>
      <c r="CH4" s="29"/>
      <c r="CI4" s="34">
        <f t="shared" si="21"/>
        <v>1753.6000000000004</v>
      </c>
      <c r="CJ4" s="34">
        <f t="shared" si="22"/>
        <v>0</v>
      </c>
      <c r="CK4" s="34">
        <f t="shared" si="23"/>
        <v>0</v>
      </c>
      <c r="CL4" s="34">
        <f t="shared" si="24"/>
        <v>0</v>
      </c>
      <c r="CM4" s="34">
        <f t="shared" si="25"/>
        <v>0</v>
      </c>
      <c r="CN4" s="34">
        <f t="shared" si="26"/>
        <v>1267.02</v>
      </c>
      <c r="CO4" s="34">
        <f t="shared" si="27"/>
        <v>1362.76</v>
      </c>
      <c r="CP4" s="34">
        <f t="shared" si="28"/>
        <v>1482.4</v>
      </c>
      <c r="CQ4" s="34">
        <f t="shared" si="29"/>
        <v>1283.5</v>
      </c>
      <c r="CR4" s="34">
        <f t="shared" si="30"/>
        <v>1508.6999999999998</v>
      </c>
      <c r="CS4" s="34"/>
      <c r="CT4" s="34">
        <f t="shared" si="31"/>
        <v>1753.6000000000004</v>
      </c>
      <c r="CU4" s="34">
        <f t="shared" si="32"/>
        <v>1508.6999999999998</v>
      </c>
      <c r="CV4" s="34">
        <f t="shared" si="33"/>
        <v>1482.4</v>
      </c>
      <c r="CW4" s="34">
        <f t="shared" si="34"/>
        <v>1362.76</v>
      </c>
      <c r="CX4" s="34">
        <f t="shared" si="35"/>
        <v>1283.5</v>
      </c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</row>
    <row r="5" spans="1:114" s="35" customFormat="1" x14ac:dyDescent="0.2">
      <c r="A5" s="20" t="s">
        <v>161</v>
      </c>
      <c r="B5" s="119">
        <v>1999</v>
      </c>
      <c r="C5" s="23" t="s">
        <v>171</v>
      </c>
      <c r="D5" s="33">
        <v>502</v>
      </c>
      <c r="E5" s="30">
        <f t="shared" si="0"/>
        <v>1054.2</v>
      </c>
      <c r="F5" s="4"/>
      <c r="G5" s="4"/>
      <c r="H5" s="4">
        <v>60</v>
      </c>
      <c r="I5" s="4">
        <v>170</v>
      </c>
      <c r="J5" s="4"/>
      <c r="K5" s="31">
        <f t="shared" si="1"/>
        <v>1284.2</v>
      </c>
      <c r="L5" s="29"/>
      <c r="M5" s="30">
        <f t="shared" si="2"/>
        <v>0</v>
      </c>
      <c r="N5" s="4"/>
      <c r="O5" s="4"/>
      <c r="P5" s="4"/>
      <c r="Q5" s="4"/>
      <c r="R5" s="32"/>
      <c r="S5" s="31">
        <f t="shared" si="3"/>
        <v>0</v>
      </c>
      <c r="T5" s="29"/>
      <c r="U5" s="30">
        <f t="shared" si="4"/>
        <v>0</v>
      </c>
      <c r="V5" s="4"/>
      <c r="W5" s="4"/>
      <c r="X5" s="4"/>
      <c r="Y5" s="4"/>
      <c r="Z5" s="32"/>
      <c r="AA5" s="31">
        <f t="shared" si="5"/>
        <v>0</v>
      </c>
      <c r="AB5" s="29">
        <v>557</v>
      </c>
      <c r="AC5" s="30">
        <f t="shared" si="6"/>
        <v>1102.8599999999999</v>
      </c>
      <c r="AD5" s="4"/>
      <c r="AE5" s="4"/>
      <c r="AF5" s="4">
        <v>200</v>
      </c>
      <c r="AG5" s="4">
        <v>40</v>
      </c>
      <c r="AH5" s="32"/>
      <c r="AI5" s="31">
        <f t="shared" si="7"/>
        <v>1342.86</v>
      </c>
      <c r="AJ5" s="4"/>
      <c r="AK5" s="30">
        <f t="shared" si="8"/>
        <v>0</v>
      </c>
      <c r="AL5" s="29"/>
      <c r="AM5" s="4"/>
      <c r="AN5" s="4"/>
      <c r="AO5" s="4"/>
      <c r="AP5" s="4"/>
      <c r="AQ5" s="31">
        <f t="shared" si="9"/>
        <v>0</v>
      </c>
      <c r="AR5" s="33">
        <v>523</v>
      </c>
      <c r="AS5" s="30">
        <f t="shared" si="10"/>
        <v>1035.54</v>
      </c>
      <c r="AT5" s="4"/>
      <c r="AU5" s="4"/>
      <c r="AV5" s="4">
        <v>300</v>
      </c>
      <c r="AW5" s="4">
        <v>140</v>
      </c>
      <c r="AX5" s="4"/>
      <c r="AY5" s="31">
        <f t="shared" si="11"/>
        <v>1475.54</v>
      </c>
      <c r="AZ5" s="33">
        <v>599</v>
      </c>
      <c r="BA5" s="30">
        <f t="shared" si="12"/>
        <v>1186.02</v>
      </c>
      <c r="BB5" s="4"/>
      <c r="BC5" s="4">
        <v>300</v>
      </c>
      <c r="BD5" s="4"/>
      <c r="BE5" s="4">
        <v>50</v>
      </c>
      <c r="BF5" s="4">
        <v>200</v>
      </c>
      <c r="BG5" s="31">
        <f t="shared" si="13"/>
        <v>1736.02</v>
      </c>
      <c r="BH5" s="33">
        <v>497</v>
      </c>
      <c r="BI5" s="30">
        <f t="shared" si="14"/>
        <v>1043.7</v>
      </c>
      <c r="BJ5" s="4"/>
      <c r="BK5" s="4"/>
      <c r="BL5" s="4">
        <v>200</v>
      </c>
      <c r="BM5" s="4">
        <v>40</v>
      </c>
      <c r="BN5" s="4"/>
      <c r="BO5" s="31">
        <f t="shared" si="15"/>
        <v>1283.7</v>
      </c>
      <c r="BP5" s="29">
        <v>528</v>
      </c>
      <c r="BQ5" s="30">
        <f t="shared" si="16"/>
        <v>1108.8</v>
      </c>
      <c r="BR5" s="4"/>
      <c r="BS5" s="4"/>
      <c r="BT5" s="4">
        <v>200</v>
      </c>
      <c r="BU5" s="4">
        <v>60</v>
      </c>
      <c r="BV5" s="32"/>
      <c r="BW5" s="31">
        <f t="shared" si="17"/>
        <v>1368.8</v>
      </c>
      <c r="BX5" s="33">
        <v>468</v>
      </c>
      <c r="BY5" s="30">
        <f t="shared" si="18"/>
        <v>982.80000000000007</v>
      </c>
      <c r="BZ5" s="4"/>
      <c r="CA5" s="4"/>
      <c r="CB5" s="4">
        <v>80</v>
      </c>
      <c r="CC5" s="4">
        <v>60</v>
      </c>
      <c r="CD5" s="4"/>
      <c r="CE5" s="31">
        <f t="shared" si="19"/>
        <v>1122.8000000000002</v>
      </c>
      <c r="CF5" s="62">
        <f t="shared" si="20"/>
        <v>1441.4839999999999</v>
      </c>
      <c r="CG5" s="80">
        <v>3</v>
      </c>
      <c r="CH5" s="29"/>
      <c r="CI5" s="34">
        <f t="shared" si="21"/>
        <v>1284.2</v>
      </c>
      <c r="CJ5" s="34">
        <f t="shared" si="22"/>
        <v>0</v>
      </c>
      <c r="CK5" s="34">
        <f t="shared" si="23"/>
        <v>0</v>
      </c>
      <c r="CL5" s="34">
        <f t="shared" si="24"/>
        <v>1342.86</v>
      </c>
      <c r="CM5" s="34">
        <f t="shared" si="25"/>
        <v>0</v>
      </c>
      <c r="CN5" s="34">
        <f t="shared" si="26"/>
        <v>1475.54</v>
      </c>
      <c r="CO5" s="34">
        <f t="shared" si="27"/>
        <v>1736.02</v>
      </c>
      <c r="CP5" s="34">
        <f t="shared" si="28"/>
        <v>1283.7</v>
      </c>
      <c r="CQ5" s="34">
        <f t="shared" si="29"/>
        <v>1368.8</v>
      </c>
      <c r="CR5" s="34">
        <f t="shared" si="30"/>
        <v>1122.8000000000002</v>
      </c>
      <c r="CS5" s="34"/>
      <c r="CT5" s="34">
        <f t="shared" si="31"/>
        <v>1736.02</v>
      </c>
      <c r="CU5" s="34">
        <f t="shared" si="32"/>
        <v>1475.54</v>
      </c>
      <c r="CV5" s="34">
        <f t="shared" si="33"/>
        <v>1368.8</v>
      </c>
      <c r="CW5" s="34">
        <f t="shared" si="34"/>
        <v>1342.86</v>
      </c>
      <c r="CX5" s="34">
        <f t="shared" si="35"/>
        <v>1284.2</v>
      </c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</row>
    <row r="6" spans="1:114" s="35" customFormat="1" x14ac:dyDescent="0.2">
      <c r="A6" s="20" t="s">
        <v>45</v>
      </c>
      <c r="B6" s="119">
        <v>1955</v>
      </c>
      <c r="C6" s="23" t="s">
        <v>33</v>
      </c>
      <c r="D6" s="33">
        <v>486</v>
      </c>
      <c r="E6" s="30">
        <f t="shared" si="0"/>
        <v>1020.6</v>
      </c>
      <c r="F6" s="4"/>
      <c r="G6" s="4"/>
      <c r="H6" s="4">
        <v>30</v>
      </c>
      <c r="I6" s="4">
        <v>170</v>
      </c>
      <c r="J6" s="4"/>
      <c r="K6" s="31">
        <f t="shared" si="1"/>
        <v>1220.5999999999999</v>
      </c>
      <c r="L6" s="29"/>
      <c r="M6" s="30">
        <f t="shared" si="2"/>
        <v>0</v>
      </c>
      <c r="N6" s="4"/>
      <c r="O6" s="4"/>
      <c r="P6" s="4"/>
      <c r="Q6" s="4"/>
      <c r="R6" s="32"/>
      <c r="S6" s="31">
        <f t="shared" si="3"/>
        <v>0</v>
      </c>
      <c r="T6" s="29"/>
      <c r="U6" s="30">
        <f t="shared" si="4"/>
        <v>0</v>
      </c>
      <c r="V6" s="4"/>
      <c r="W6" s="4"/>
      <c r="X6" s="4"/>
      <c r="Y6" s="4"/>
      <c r="Z6" s="32"/>
      <c r="AA6" s="31">
        <f t="shared" si="5"/>
        <v>0</v>
      </c>
      <c r="AB6" s="29"/>
      <c r="AC6" s="30">
        <f t="shared" si="6"/>
        <v>0</v>
      </c>
      <c r="AD6" s="4"/>
      <c r="AE6" s="4"/>
      <c r="AF6" s="4"/>
      <c r="AG6" s="4"/>
      <c r="AH6" s="32"/>
      <c r="AI6" s="31">
        <f t="shared" si="7"/>
        <v>0</v>
      </c>
      <c r="AJ6" s="4">
        <v>480</v>
      </c>
      <c r="AK6" s="30">
        <f t="shared" si="8"/>
        <v>950.4</v>
      </c>
      <c r="AL6" s="29"/>
      <c r="AM6" s="4"/>
      <c r="AN6" s="4">
        <v>100</v>
      </c>
      <c r="AO6" s="4">
        <v>40</v>
      </c>
      <c r="AP6" s="4"/>
      <c r="AQ6" s="31">
        <f t="shared" si="9"/>
        <v>1090.4000000000001</v>
      </c>
      <c r="AR6" s="33">
        <v>500</v>
      </c>
      <c r="AS6" s="30">
        <f t="shared" si="10"/>
        <v>990</v>
      </c>
      <c r="AT6" s="4"/>
      <c r="AU6" s="4"/>
      <c r="AV6" s="4"/>
      <c r="AW6" s="4">
        <v>140</v>
      </c>
      <c r="AX6" s="4"/>
      <c r="AY6" s="31">
        <f t="shared" si="11"/>
        <v>1130</v>
      </c>
      <c r="AZ6" s="33">
        <v>493</v>
      </c>
      <c r="BA6" s="30">
        <f t="shared" si="12"/>
        <v>976.14</v>
      </c>
      <c r="BB6" s="4"/>
      <c r="BC6" s="4">
        <v>80</v>
      </c>
      <c r="BD6" s="4"/>
      <c r="BE6" s="4">
        <v>50</v>
      </c>
      <c r="BF6" s="4"/>
      <c r="BG6" s="31">
        <f t="shared" si="13"/>
        <v>1106.1399999999999</v>
      </c>
      <c r="BH6" s="33">
        <v>479</v>
      </c>
      <c r="BI6" s="30">
        <f t="shared" si="14"/>
        <v>1005.9000000000001</v>
      </c>
      <c r="BJ6" s="4"/>
      <c r="BK6" s="4"/>
      <c r="BL6" s="4">
        <v>100</v>
      </c>
      <c r="BM6" s="4">
        <v>40</v>
      </c>
      <c r="BN6" s="4"/>
      <c r="BO6" s="31">
        <f t="shared" si="15"/>
        <v>1145.9000000000001</v>
      </c>
      <c r="BP6" s="29">
        <v>482</v>
      </c>
      <c r="BQ6" s="30">
        <f t="shared" si="16"/>
        <v>1012.2</v>
      </c>
      <c r="BR6" s="4"/>
      <c r="BS6" s="4"/>
      <c r="BT6" s="4">
        <v>40</v>
      </c>
      <c r="BU6" s="4">
        <v>60</v>
      </c>
      <c r="BV6" s="32"/>
      <c r="BW6" s="31">
        <f t="shared" si="17"/>
        <v>1112.2</v>
      </c>
      <c r="BX6" s="33">
        <v>496</v>
      </c>
      <c r="BY6" s="30">
        <f t="shared" si="18"/>
        <v>1041.6000000000001</v>
      </c>
      <c r="BZ6" s="4"/>
      <c r="CA6" s="4"/>
      <c r="CB6" s="4">
        <v>40</v>
      </c>
      <c r="CC6" s="4">
        <v>60</v>
      </c>
      <c r="CD6" s="4"/>
      <c r="CE6" s="31">
        <f t="shared" si="19"/>
        <v>1141.6000000000001</v>
      </c>
      <c r="CF6" s="62">
        <f t="shared" si="20"/>
        <v>1150.06</v>
      </c>
      <c r="CG6" s="80">
        <v>4</v>
      </c>
      <c r="CH6" s="29"/>
      <c r="CI6" s="34">
        <f t="shared" si="21"/>
        <v>1220.5999999999999</v>
      </c>
      <c r="CJ6" s="34">
        <f t="shared" si="22"/>
        <v>0</v>
      </c>
      <c r="CK6" s="34">
        <f t="shared" si="23"/>
        <v>0</v>
      </c>
      <c r="CL6" s="34">
        <f t="shared" si="24"/>
        <v>0</v>
      </c>
      <c r="CM6" s="34">
        <f t="shared" si="25"/>
        <v>1090.4000000000001</v>
      </c>
      <c r="CN6" s="34">
        <f t="shared" si="26"/>
        <v>1130</v>
      </c>
      <c r="CO6" s="34">
        <f t="shared" si="27"/>
        <v>1106.1399999999999</v>
      </c>
      <c r="CP6" s="34">
        <f t="shared" si="28"/>
        <v>1145.9000000000001</v>
      </c>
      <c r="CQ6" s="34">
        <f t="shared" si="29"/>
        <v>1112.2</v>
      </c>
      <c r="CR6" s="34">
        <f t="shared" si="30"/>
        <v>1141.6000000000001</v>
      </c>
      <c r="CS6" s="34"/>
      <c r="CT6" s="34">
        <f t="shared" si="31"/>
        <v>1220.5999999999999</v>
      </c>
      <c r="CU6" s="34">
        <f t="shared" si="32"/>
        <v>1145.9000000000001</v>
      </c>
      <c r="CV6" s="34">
        <f t="shared" si="33"/>
        <v>1141.6000000000001</v>
      </c>
      <c r="CW6" s="34">
        <f t="shared" si="34"/>
        <v>1130</v>
      </c>
      <c r="CX6" s="34">
        <f t="shared" si="35"/>
        <v>1112.2</v>
      </c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</row>
    <row r="7" spans="1:114" s="35" customFormat="1" x14ac:dyDescent="0.2">
      <c r="A7" s="20" t="s">
        <v>164</v>
      </c>
      <c r="B7" s="119">
        <v>2000</v>
      </c>
      <c r="C7" s="23" t="s">
        <v>171</v>
      </c>
      <c r="D7" s="33">
        <v>448</v>
      </c>
      <c r="E7" s="30">
        <f t="shared" si="0"/>
        <v>940.80000000000007</v>
      </c>
      <c r="F7" s="4"/>
      <c r="G7" s="4"/>
      <c r="H7" s="4"/>
      <c r="I7" s="4">
        <v>170</v>
      </c>
      <c r="J7" s="4"/>
      <c r="K7" s="31">
        <f t="shared" si="1"/>
        <v>1110.8000000000002</v>
      </c>
      <c r="L7" s="29"/>
      <c r="M7" s="30">
        <f t="shared" si="2"/>
        <v>0</v>
      </c>
      <c r="N7" s="4"/>
      <c r="O7" s="4"/>
      <c r="P7" s="4"/>
      <c r="Q7" s="4"/>
      <c r="R7" s="32"/>
      <c r="S7" s="31">
        <f t="shared" si="3"/>
        <v>0</v>
      </c>
      <c r="T7" s="29"/>
      <c r="U7" s="30">
        <f t="shared" si="4"/>
        <v>0</v>
      </c>
      <c r="V7" s="4"/>
      <c r="W7" s="4"/>
      <c r="X7" s="4"/>
      <c r="Y7" s="4"/>
      <c r="Z7" s="32"/>
      <c r="AA7" s="31">
        <f t="shared" si="5"/>
        <v>0</v>
      </c>
      <c r="AB7" s="29"/>
      <c r="AC7" s="30">
        <f t="shared" si="6"/>
        <v>0</v>
      </c>
      <c r="AD7" s="4"/>
      <c r="AE7" s="4"/>
      <c r="AF7" s="4"/>
      <c r="AG7" s="4"/>
      <c r="AH7" s="32"/>
      <c r="AI7" s="31">
        <f t="shared" si="7"/>
        <v>0</v>
      </c>
      <c r="AJ7" s="4"/>
      <c r="AK7" s="30">
        <f t="shared" si="8"/>
        <v>0</v>
      </c>
      <c r="AL7" s="29"/>
      <c r="AM7" s="4"/>
      <c r="AN7" s="4"/>
      <c r="AO7" s="4"/>
      <c r="AP7" s="4"/>
      <c r="AQ7" s="31">
        <f t="shared" si="9"/>
        <v>0</v>
      </c>
      <c r="AR7" s="33">
        <v>502</v>
      </c>
      <c r="AS7" s="30">
        <f t="shared" si="10"/>
        <v>993.96</v>
      </c>
      <c r="AT7" s="4"/>
      <c r="AU7" s="4"/>
      <c r="AV7" s="4"/>
      <c r="AW7" s="4">
        <v>140</v>
      </c>
      <c r="AX7" s="4"/>
      <c r="AY7" s="31">
        <f t="shared" si="11"/>
        <v>1133.96</v>
      </c>
      <c r="AZ7" s="33">
        <v>426</v>
      </c>
      <c r="BA7" s="30">
        <f t="shared" si="12"/>
        <v>843.48</v>
      </c>
      <c r="BB7" s="4"/>
      <c r="BC7" s="4">
        <v>100</v>
      </c>
      <c r="BD7" s="4"/>
      <c r="BE7" s="4">
        <v>50</v>
      </c>
      <c r="BF7" s="4"/>
      <c r="BG7" s="31">
        <f t="shared" si="13"/>
        <v>993.48</v>
      </c>
      <c r="BH7" s="33">
        <v>407</v>
      </c>
      <c r="BI7" s="30">
        <f t="shared" si="14"/>
        <v>854.7</v>
      </c>
      <c r="BJ7" s="4"/>
      <c r="BK7" s="4"/>
      <c r="BL7" s="4">
        <v>80</v>
      </c>
      <c r="BM7" s="4">
        <v>40</v>
      </c>
      <c r="BN7" s="4"/>
      <c r="BO7" s="31">
        <f t="shared" si="15"/>
        <v>974.7</v>
      </c>
      <c r="BP7" s="29">
        <v>490</v>
      </c>
      <c r="BQ7" s="30">
        <f t="shared" si="16"/>
        <v>1029</v>
      </c>
      <c r="BR7" s="4"/>
      <c r="BS7" s="4"/>
      <c r="BT7" s="4">
        <v>80</v>
      </c>
      <c r="BU7" s="4">
        <v>60</v>
      </c>
      <c r="BV7" s="32"/>
      <c r="BW7" s="31">
        <f t="shared" si="17"/>
        <v>1169</v>
      </c>
      <c r="BX7" s="33">
        <v>498</v>
      </c>
      <c r="BY7" s="30">
        <f t="shared" si="18"/>
        <v>1045.8</v>
      </c>
      <c r="BZ7" s="4"/>
      <c r="CA7" s="4"/>
      <c r="CB7" s="4">
        <v>100</v>
      </c>
      <c r="CC7" s="4">
        <v>60</v>
      </c>
      <c r="CD7" s="4"/>
      <c r="CE7" s="31">
        <f t="shared" si="19"/>
        <v>1205.8</v>
      </c>
      <c r="CF7" s="62">
        <f t="shared" si="20"/>
        <v>1122.6080000000002</v>
      </c>
      <c r="CG7" s="80">
        <v>5</v>
      </c>
      <c r="CH7" s="29"/>
      <c r="CI7" s="34">
        <f t="shared" si="21"/>
        <v>1110.8000000000002</v>
      </c>
      <c r="CJ7" s="34">
        <f t="shared" si="22"/>
        <v>0</v>
      </c>
      <c r="CK7" s="34">
        <f t="shared" si="23"/>
        <v>0</v>
      </c>
      <c r="CL7" s="34">
        <f t="shared" si="24"/>
        <v>0</v>
      </c>
      <c r="CM7" s="34">
        <f t="shared" si="25"/>
        <v>0</v>
      </c>
      <c r="CN7" s="34">
        <f t="shared" si="26"/>
        <v>1133.96</v>
      </c>
      <c r="CO7" s="34">
        <f t="shared" si="27"/>
        <v>993.48</v>
      </c>
      <c r="CP7" s="34">
        <f t="shared" si="28"/>
        <v>974.7</v>
      </c>
      <c r="CQ7" s="34">
        <f t="shared" si="29"/>
        <v>1169</v>
      </c>
      <c r="CR7" s="34">
        <f t="shared" si="30"/>
        <v>1205.8</v>
      </c>
      <c r="CS7" s="34"/>
      <c r="CT7" s="34">
        <f t="shared" si="31"/>
        <v>1205.8</v>
      </c>
      <c r="CU7" s="34">
        <f t="shared" si="32"/>
        <v>1169</v>
      </c>
      <c r="CV7" s="34">
        <f t="shared" si="33"/>
        <v>1133.96</v>
      </c>
      <c r="CW7" s="34">
        <f t="shared" si="34"/>
        <v>1110.8000000000002</v>
      </c>
      <c r="CX7" s="34">
        <f t="shared" si="35"/>
        <v>993.48</v>
      </c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</row>
    <row r="8" spans="1:114" s="35" customFormat="1" x14ac:dyDescent="0.2">
      <c r="A8" s="20" t="s">
        <v>44</v>
      </c>
      <c r="B8" s="119">
        <v>1969</v>
      </c>
      <c r="C8" s="22" t="s">
        <v>106</v>
      </c>
      <c r="D8" s="33"/>
      <c r="E8" s="30">
        <f t="shared" si="0"/>
        <v>0</v>
      </c>
      <c r="F8" s="4"/>
      <c r="G8" s="4"/>
      <c r="H8" s="4"/>
      <c r="I8" s="4"/>
      <c r="J8" s="4"/>
      <c r="K8" s="31">
        <f t="shared" si="1"/>
        <v>0</v>
      </c>
      <c r="L8" s="29"/>
      <c r="M8" s="30">
        <f t="shared" si="2"/>
        <v>0</v>
      </c>
      <c r="N8" s="4"/>
      <c r="O8" s="4"/>
      <c r="P8" s="4"/>
      <c r="Q8" s="4"/>
      <c r="R8" s="32"/>
      <c r="S8" s="31">
        <f t="shared" si="3"/>
        <v>0</v>
      </c>
      <c r="T8" s="29">
        <v>497</v>
      </c>
      <c r="U8" s="30">
        <f t="shared" si="4"/>
        <v>984.06</v>
      </c>
      <c r="V8" s="4"/>
      <c r="W8" s="4"/>
      <c r="X8" s="4">
        <v>300</v>
      </c>
      <c r="Y8" s="4">
        <v>30</v>
      </c>
      <c r="Z8" s="32"/>
      <c r="AA8" s="31">
        <f t="shared" si="5"/>
        <v>1314.06</v>
      </c>
      <c r="AB8" s="29"/>
      <c r="AC8" s="30">
        <f t="shared" si="6"/>
        <v>0</v>
      </c>
      <c r="AD8" s="4"/>
      <c r="AE8" s="4"/>
      <c r="AF8" s="4"/>
      <c r="AG8" s="4"/>
      <c r="AH8" s="32"/>
      <c r="AI8" s="31">
        <f t="shared" si="7"/>
        <v>0</v>
      </c>
      <c r="AJ8" s="4">
        <v>512</v>
      </c>
      <c r="AK8" s="30">
        <f t="shared" si="8"/>
        <v>1013.76</v>
      </c>
      <c r="AM8" s="4"/>
      <c r="AN8" s="4">
        <v>200</v>
      </c>
      <c r="AO8" s="4">
        <v>40</v>
      </c>
      <c r="AP8" s="4"/>
      <c r="AQ8" s="31">
        <f t="shared" si="9"/>
        <v>1253.76</v>
      </c>
      <c r="AR8" s="33">
        <v>505</v>
      </c>
      <c r="AS8" s="30">
        <f t="shared" si="10"/>
        <v>999.9</v>
      </c>
      <c r="AT8" s="4"/>
      <c r="AU8" s="4"/>
      <c r="AV8" s="4"/>
      <c r="AW8" s="4">
        <v>140</v>
      </c>
      <c r="AX8" s="4"/>
      <c r="AY8" s="31">
        <f t="shared" si="11"/>
        <v>1139.9000000000001</v>
      </c>
      <c r="AZ8" s="33">
        <v>488</v>
      </c>
      <c r="BA8" s="30">
        <f t="shared" si="12"/>
        <v>966.24</v>
      </c>
      <c r="BB8" s="4"/>
      <c r="BC8" s="4">
        <v>40</v>
      </c>
      <c r="BD8" s="4"/>
      <c r="BE8" s="4">
        <v>50</v>
      </c>
      <c r="BF8" s="4"/>
      <c r="BG8" s="31">
        <f t="shared" si="13"/>
        <v>1056.24</v>
      </c>
      <c r="BH8" s="33"/>
      <c r="BI8" s="30">
        <f t="shared" si="14"/>
        <v>0</v>
      </c>
      <c r="BJ8" s="4"/>
      <c r="BK8" s="4"/>
      <c r="BL8" s="4"/>
      <c r="BM8" s="4"/>
      <c r="BN8" s="4"/>
      <c r="BO8" s="31">
        <f t="shared" si="15"/>
        <v>0</v>
      </c>
      <c r="BP8" s="29"/>
      <c r="BQ8" s="30">
        <f t="shared" si="16"/>
        <v>0</v>
      </c>
      <c r="BR8" s="4"/>
      <c r="BS8" s="4"/>
      <c r="BT8" s="4"/>
      <c r="BU8" s="4"/>
      <c r="BV8" s="32"/>
      <c r="BW8" s="31">
        <f t="shared" si="17"/>
        <v>0</v>
      </c>
      <c r="BX8" s="33"/>
      <c r="BY8" s="30">
        <f t="shared" si="18"/>
        <v>0</v>
      </c>
      <c r="BZ8" s="4"/>
      <c r="CA8" s="4"/>
      <c r="CB8" s="4"/>
      <c r="CC8" s="4"/>
      <c r="CD8" s="4"/>
      <c r="CE8" s="31">
        <f t="shared" si="19"/>
        <v>0</v>
      </c>
      <c r="CF8" s="62">
        <f t="shared" si="20"/>
        <v>952.79200000000003</v>
      </c>
      <c r="CG8" s="80">
        <v>6</v>
      </c>
      <c r="CH8" s="29"/>
      <c r="CI8" s="34">
        <f t="shared" si="21"/>
        <v>0</v>
      </c>
      <c r="CJ8" s="34">
        <f t="shared" si="22"/>
        <v>0</v>
      </c>
      <c r="CK8" s="34">
        <f t="shared" si="23"/>
        <v>1314.06</v>
      </c>
      <c r="CL8" s="34">
        <f t="shared" si="24"/>
        <v>0</v>
      </c>
      <c r="CM8" s="34">
        <f t="shared" si="25"/>
        <v>1253.76</v>
      </c>
      <c r="CN8" s="34">
        <f t="shared" si="26"/>
        <v>1139.9000000000001</v>
      </c>
      <c r="CO8" s="34">
        <f t="shared" si="27"/>
        <v>1056.24</v>
      </c>
      <c r="CP8" s="34">
        <f t="shared" si="28"/>
        <v>0</v>
      </c>
      <c r="CQ8" s="34">
        <f t="shared" si="29"/>
        <v>0</v>
      </c>
      <c r="CR8" s="34">
        <f t="shared" si="30"/>
        <v>0</v>
      </c>
      <c r="CS8" s="34"/>
      <c r="CT8" s="34">
        <f t="shared" si="31"/>
        <v>1314.06</v>
      </c>
      <c r="CU8" s="34">
        <f t="shared" si="32"/>
        <v>1253.76</v>
      </c>
      <c r="CV8" s="34">
        <f t="shared" si="33"/>
        <v>1139.9000000000001</v>
      </c>
      <c r="CW8" s="34">
        <f t="shared" si="34"/>
        <v>1056.24</v>
      </c>
      <c r="CX8" s="34">
        <f t="shared" si="35"/>
        <v>0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</row>
    <row r="9" spans="1:114" s="35" customFormat="1" x14ac:dyDescent="0.2">
      <c r="A9" s="20" t="s">
        <v>87</v>
      </c>
      <c r="B9" s="119">
        <v>1970</v>
      </c>
      <c r="C9" s="23" t="s">
        <v>33</v>
      </c>
      <c r="D9" s="33"/>
      <c r="E9" s="30">
        <f t="shared" si="0"/>
        <v>0</v>
      </c>
      <c r="F9" s="4"/>
      <c r="G9" s="4"/>
      <c r="H9" s="4"/>
      <c r="I9" s="4"/>
      <c r="J9" s="4"/>
      <c r="K9" s="31">
        <f t="shared" si="1"/>
        <v>0</v>
      </c>
      <c r="L9" s="29"/>
      <c r="M9" s="30">
        <f t="shared" si="2"/>
        <v>0</v>
      </c>
      <c r="N9" s="4"/>
      <c r="O9" s="4"/>
      <c r="P9" s="4"/>
      <c r="Q9" s="4"/>
      <c r="R9" s="32"/>
      <c r="S9" s="31">
        <f t="shared" si="3"/>
        <v>0</v>
      </c>
      <c r="T9" s="29"/>
      <c r="U9" s="30">
        <f t="shared" si="4"/>
        <v>0</v>
      </c>
      <c r="V9" s="4"/>
      <c r="W9" s="4"/>
      <c r="X9" s="4"/>
      <c r="Y9" s="4"/>
      <c r="Z9" s="32"/>
      <c r="AA9" s="31">
        <f t="shared" si="5"/>
        <v>0</v>
      </c>
      <c r="AB9" s="29"/>
      <c r="AC9" s="30">
        <f t="shared" si="6"/>
        <v>0</v>
      </c>
      <c r="AD9" s="4"/>
      <c r="AE9" s="4"/>
      <c r="AF9" s="4"/>
      <c r="AG9" s="4"/>
      <c r="AH9" s="32"/>
      <c r="AI9" s="31">
        <f t="shared" si="7"/>
        <v>0</v>
      </c>
      <c r="AJ9" s="4">
        <v>562</v>
      </c>
      <c r="AK9" s="30">
        <f t="shared" si="8"/>
        <v>1112.76</v>
      </c>
      <c r="AL9" s="29"/>
      <c r="AM9" s="4"/>
      <c r="AN9" s="4">
        <v>300</v>
      </c>
      <c r="AO9" s="4">
        <v>40</v>
      </c>
      <c r="AP9" s="4"/>
      <c r="AQ9" s="31">
        <f t="shared" si="9"/>
        <v>1452.76</v>
      </c>
      <c r="AR9" s="33">
        <v>515</v>
      </c>
      <c r="AS9" s="30">
        <f t="shared" si="10"/>
        <v>1019.7</v>
      </c>
      <c r="AT9" s="4"/>
      <c r="AU9" s="4"/>
      <c r="AV9" s="4">
        <v>800</v>
      </c>
      <c r="AW9" s="4">
        <v>140</v>
      </c>
      <c r="AX9" s="4"/>
      <c r="AY9" s="31">
        <f t="shared" si="11"/>
        <v>1959.6999999999998</v>
      </c>
      <c r="AZ9" s="33"/>
      <c r="BA9" s="30">
        <f t="shared" si="12"/>
        <v>0</v>
      </c>
      <c r="BB9" s="4"/>
      <c r="BC9" s="4"/>
      <c r="BD9" s="4"/>
      <c r="BE9" s="4"/>
      <c r="BF9" s="4"/>
      <c r="BG9" s="31">
        <f t="shared" si="13"/>
        <v>0</v>
      </c>
      <c r="BH9" s="33"/>
      <c r="BI9" s="30">
        <f t="shared" si="14"/>
        <v>0</v>
      </c>
      <c r="BJ9" s="4"/>
      <c r="BK9" s="4"/>
      <c r="BL9" s="4"/>
      <c r="BM9" s="4"/>
      <c r="BN9" s="4"/>
      <c r="BO9" s="31">
        <f t="shared" si="15"/>
        <v>0</v>
      </c>
      <c r="BP9" s="29"/>
      <c r="BQ9" s="30">
        <f t="shared" si="16"/>
        <v>0</v>
      </c>
      <c r="BR9" s="4"/>
      <c r="BS9" s="4"/>
      <c r="BT9" s="4"/>
      <c r="BU9" s="4"/>
      <c r="BV9" s="32"/>
      <c r="BW9" s="31">
        <f t="shared" si="17"/>
        <v>0</v>
      </c>
      <c r="BX9" s="33"/>
      <c r="BY9" s="30">
        <f t="shared" si="18"/>
        <v>0</v>
      </c>
      <c r="BZ9" s="4"/>
      <c r="CA9" s="4"/>
      <c r="CB9" s="4"/>
      <c r="CC9" s="4"/>
      <c r="CD9" s="4"/>
      <c r="CE9" s="31">
        <f t="shared" si="19"/>
        <v>0</v>
      </c>
      <c r="CF9" s="62">
        <f t="shared" si="20"/>
        <v>682.49199999999996</v>
      </c>
      <c r="CG9" s="80">
        <v>7</v>
      </c>
      <c r="CH9" s="29"/>
      <c r="CI9" s="34">
        <f t="shared" si="21"/>
        <v>0</v>
      </c>
      <c r="CJ9" s="34">
        <f t="shared" si="22"/>
        <v>0</v>
      </c>
      <c r="CK9" s="34">
        <f t="shared" si="23"/>
        <v>0</v>
      </c>
      <c r="CL9" s="34">
        <f t="shared" si="24"/>
        <v>0</v>
      </c>
      <c r="CM9" s="34">
        <f t="shared" si="25"/>
        <v>1452.76</v>
      </c>
      <c r="CN9" s="34">
        <f t="shared" si="26"/>
        <v>1959.6999999999998</v>
      </c>
      <c r="CO9" s="34">
        <f t="shared" si="27"/>
        <v>0</v>
      </c>
      <c r="CP9" s="34">
        <f t="shared" si="28"/>
        <v>0</v>
      </c>
      <c r="CQ9" s="34">
        <f t="shared" si="29"/>
        <v>0</v>
      </c>
      <c r="CR9" s="34">
        <f t="shared" si="30"/>
        <v>0</v>
      </c>
      <c r="CS9" s="34"/>
      <c r="CT9" s="34">
        <f t="shared" si="31"/>
        <v>1959.6999999999998</v>
      </c>
      <c r="CU9" s="34">
        <f t="shared" si="32"/>
        <v>1452.76</v>
      </c>
      <c r="CV9" s="34">
        <f t="shared" si="33"/>
        <v>0</v>
      </c>
      <c r="CW9" s="34">
        <f t="shared" si="34"/>
        <v>0</v>
      </c>
      <c r="CX9" s="34">
        <f t="shared" si="35"/>
        <v>0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</row>
    <row r="10" spans="1:114" s="35" customFormat="1" x14ac:dyDescent="0.2">
      <c r="A10" s="20" t="s">
        <v>108</v>
      </c>
      <c r="B10" s="119">
        <v>1997</v>
      </c>
      <c r="C10" s="23" t="s">
        <v>163</v>
      </c>
      <c r="D10" s="33">
        <v>498</v>
      </c>
      <c r="E10" s="30">
        <f t="shared" si="0"/>
        <v>1045.8</v>
      </c>
      <c r="F10" s="4"/>
      <c r="G10" s="4"/>
      <c r="H10" s="4">
        <v>100</v>
      </c>
      <c r="I10" s="4">
        <v>170</v>
      </c>
      <c r="J10" s="4"/>
      <c r="K10" s="31">
        <f t="shared" si="1"/>
        <v>1315.8</v>
      </c>
      <c r="L10" s="29"/>
      <c r="M10" s="30">
        <f t="shared" si="2"/>
        <v>0</v>
      </c>
      <c r="N10" s="4"/>
      <c r="O10" s="4"/>
      <c r="P10" s="4"/>
      <c r="Q10" s="4"/>
      <c r="R10" s="32"/>
      <c r="S10" s="31">
        <f t="shared" si="3"/>
        <v>0</v>
      </c>
      <c r="T10" s="29"/>
      <c r="U10" s="30">
        <f t="shared" si="4"/>
        <v>0</v>
      </c>
      <c r="V10" s="4"/>
      <c r="W10" s="4"/>
      <c r="X10" s="4"/>
      <c r="Y10" s="4"/>
      <c r="Z10" s="32"/>
      <c r="AA10" s="31">
        <f t="shared" si="5"/>
        <v>0</v>
      </c>
      <c r="AB10" s="29">
        <v>412</v>
      </c>
      <c r="AC10" s="30">
        <f t="shared" si="6"/>
        <v>815.76</v>
      </c>
      <c r="AD10" s="4"/>
      <c r="AE10" s="4"/>
      <c r="AF10" s="4">
        <v>100</v>
      </c>
      <c r="AG10" s="4">
        <v>40</v>
      </c>
      <c r="AH10" s="32"/>
      <c r="AI10" s="31">
        <f t="shared" si="7"/>
        <v>955.76</v>
      </c>
      <c r="AJ10" s="4"/>
      <c r="AK10" s="30">
        <f t="shared" si="8"/>
        <v>0</v>
      </c>
      <c r="AL10" s="29"/>
      <c r="AM10" s="4"/>
      <c r="AN10" s="4"/>
      <c r="AO10" s="4"/>
      <c r="AP10" s="4"/>
      <c r="AQ10" s="31">
        <f t="shared" si="9"/>
        <v>0</v>
      </c>
      <c r="AR10" s="33">
        <v>385</v>
      </c>
      <c r="AS10" s="30">
        <f t="shared" si="10"/>
        <v>762.3</v>
      </c>
      <c r="AT10" s="4"/>
      <c r="AU10" s="4"/>
      <c r="AV10" s="4">
        <v>60</v>
      </c>
      <c r="AW10" s="4">
        <v>140</v>
      </c>
      <c r="AX10" s="4"/>
      <c r="AY10" s="31">
        <f t="shared" si="11"/>
        <v>962.3</v>
      </c>
      <c r="AZ10" s="33"/>
      <c r="BA10" s="30">
        <f t="shared" si="12"/>
        <v>0</v>
      </c>
      <c r="BB10" s="4"/>
      <c r="BC10" s="4"/>
      <c r="BD10" s="4"/>
      <c r="BE10" s="4"/>
      <c r="BF10" s="4"/>
      <c r="BG10" s="31">
        <f t="shared" si="13"/>
        <v>0</v>
      </c>
      <c r="BH10" s="33"/>
      <c r="BI10" s="30">
        <f t="shared" si="14"/>
        <v>0</v>
      </c>
      <c r="BJ10" s="4"/>
      <c r="BK10" s="4"/>
      <c r="BL10" s="4"/>
      <c r="BM10" s="4"/>
      <c r="BN10" s="4"/>
      <c r="BO10" s="31">
        <f t="shared" si="15"/>
        <v>0</v>
      </c>
      <c r="BP10" s="29"/>
      <c r="BQ10" s="30">
        <f t="shared" si="16"/>
        <v>0</v>
      </c>
      <c r="BR10" s="4"/>
      <c r="BS10" s="4"/>
      <c r="BT10" s="4"/>
      <c r="BU10" s="4"/>
      <c r="BV10" s="32"/>
      <c r="BW10" s="31">
        <f t="shared" si="17"/>
        <v>0</v>
      </c>
      <c r="BX10" s="33"/>
      <c r="BY10" s="30">
        <f t="shared" si="18"/>
        <v>0</v>
      </c>
      <c r="BZ10" s="4"/>
      <c r="CA10" s="4"/>
      <c r="CB10" s="4"/>
      <c r="CC10" s="4"/>
      <c r="CD10" s="4"/>
      <c r="CE10" s="31">
        <f t="shared" si="19"/>
        <v>0</v>
      </c>
      <c r="CF10" s="62">
        <f t="shared" si="20"/>
        <v>646.77199999999993</v>
      </c>
      <c r="CG10" s="80">
        <v>8</v>
      </c>
      <c r="CH10" s="29"/>
      <c r="CI10" s="34">
        <f t="shared" si="21"/>
        <v>1315.8</v>
      </c>
      <c r="CJ10" s="34">
        <f t="shared" si="22"/>
        <v>0</v>
      </c>
      <c r="CK10" s="34">
        <f t="shared" si="23"/>
        <v>0</v>
      </c>
      <c r="CL10" s="34">
        <f t="shared" si="24"/>
        <v>955.76</v>
      </c>
      <c r="CM10" s="34">
        <f t="shared" si="25"/>
        <v>0</v>
      </c>
      <c r="CN10" s="34">
        <f t="shared" si="26"/>
        <v>962.3</v>
      </c>
      <c r="CO10" s="34">
        <f t="shared" si="27"/>
        <v>0</v>
      </c>
      <c r="CP10" s="34">
        <f t="shared" si="28"/>
        <v>0</v>
      </c>
      <c r="CQ10" s="34">
        <f t="shared" si="29"/>
        <v>0</v>
      </c>
      <c r="CR10" s="34">
        <f t="shared" si="30"/>
        <v>0</v>
      </c>
      <c r="CS10" s="34"/>
      <c r="CT10" s="34">
        <f t="shared" si="31"/>
        <v>1315.8</v>
      </c>
      <c r="CU10" s="34">
        <f t="shared" si="32"/>
        <v>962.3</v>
      </c>
      <c r="CV10" s="34">
        <f t="shared" si="33"/>
        <v>955.76</v>
      </c>
      <c r="CW10" s="34">
        <f t="shared" si="34"/>
        <v>0</v>
      </c>
      <c r="CX10" s="34">
        <f t="shared" si="35"/>
        <v>0</v>
      </c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</row>
    <row r="11" spans="1:114" s="35" customFormat="1" x14ac:dyDescent="0.2">
      <c r="A11" s="20" t="s">
        <v>167</v>
      </c>
      <c r="B11" s="119">
        <v>1999</v>
      </c>
      <c r="C11" s="23" t="s">
        <v>163</v>
      </c>
      <c r="D11" s="33">
        <v>413</v>
      </c>
      <c r="E11" s="30">
        <f t="shared" si="0"/>
        <v>867.30000000000007</v>
      </c>
      <c r="F11" s="4"/>
      <c r="G11" s="4"/>
      <c r="H11" s="4"/>
      <c r="I11" s="4">
        <v>170</v>
      </c>
      <c r="J11" s="4"/>
      <c r="K11" s="31">
        <f t="shared" si="1"/>
        <v>1037.3000000000002</v>
      </c>
      <c r="L11" s="29"/>
      <c r="M11" s="30">
        <f t="shared" si="2"/>
        <v>0</v>
      </c>
      <c r="N11" s="4"/>
      <c r="O11" s="4"/>
      <c r="P11" s="4"/>
      <c r="Q11" s="4"/>
      <c r="R11" s="32"/>
      <c r="S11" s="31">
        <f t="shared" si="3"/>
        <v>0</v>
      </c>
      <c r="T11" s="29">
        <v>371</v>
      </c>
      <c r="U11" s="30">
        <f t="shared" si="4"/>
        <v>734.58</v>
      </c>
      <c r="V11" s="4"/>
      <c r="W11" s="4"/>
      <c r="X11" s="4">
        <v>100</v>
      </c>
      <c r="Y11" s="4">
        <v>30</v>
      </c>
      <c r="Z11" s="32"/>
      <c r="AA11" s="31">
        <f t="shared" si="5"/>
        <v>864.57999999999993</v>
      </c>
      <c r="AB11" s="29">
        <v>420</v>
      </c>
      <c r="AC11" s="30">
        <f t="shared" si="6"/>
        <v>831.6</v>
      </c>
      <c r="AD11" s="4"/>
      <c r="AE11" s="4"/>
      <c r="AF11" s="4">
        <v>80</v>
      </c>
      <c r="AG11" s="4">
        <v>40</v>
      </c>
      <c r="AH11" s="32"/>
      <c r="AI11" s="31">
        <f t="shared" si="7"/>
        <v>951.59999999999991</v>
      </c>
      <c r="AJ11" s="4"/>
      <c r="AK11" s="30">
        <f t="shared" si="8"/>
        <v>0</v>
      </c>
      <c r="AL11" s="29"/>
      <c r="AM11" s="4"/>
      <c r="AN11" s="4"/>
      <c r="AO11" s="4"/>
      <c r="AP11" s="4"/>
      <c r="AQ11" s="31">
        <f t="shared" si="9"/>
        <v>0</v>
      </c>
      <c r="AR11" s="33"/>
      <c r="AS11" s="30">
        <f t="shared" si="10"/>
        <v>0</v>
      </c>
      <c r="AT11" s="4"/>
      <c r="AU11" s="4"/>
      <c r="AV11" s="4"/>
      <c r="AW11" s="4"/>
      <c r="AX11" s="4"/>
      <c r="AY11" s="31">
        <f t="shared" si="11"/>
        <v>0</v>
      </c>
      <c r="AZ11" s="33"/>
      <c r="BA11" s="30">
        <f t="shared" si="12"/>
        <v>0</v>
      </c>
      <c r="BB11" s="4"/>
      <c r="BC11" s="4"/>
      <c r="BD11" s="4"/>
      <c r="BE11" s="4"/>
      <c r="BF11" s="4"/>
      <c r="BG11" s="31">
        <f t="shared" si="13"/>
        <v>0</v>
      </c>
      <c r="BH11" s="33"/>
      <c r="BI11" s="30">
        <f t="shared" si="14"/>
        <v>0</v>
      </c>
      <c r="BJ11" s="4"/>
      <c r="BK11" s="4"/>
      <c r="BL11" s="4"/>
      <c r="BM11" s="4"/>
      <c r="BN11" s="4"/>
      <c r="BO11" s="31">
        <f t="shared" si="15"/>
        <v>0</v>
      </c>
      <c r="BP11" s="29"/>
      <c r="BQ11" s="30">
        <f t="shared" si="16"/>
        <v>0</v>
      </c>
      <c r="BR11" s="4"/>
      <c r="BS11" s="4"/>
      <c r="BT11" s="4"/>
      <c r="BU11" s="4"/>
      <c r="BV11" s="32"/>
      <c r="BW11" s="31">
        <f t="shared" si="17"/>
        <v>0</v>
      </c>
      <c r="BX11" s="33"/>
      <c r="BY11" s="30">
        <f t="shared" si="18"/>
        <v>0</v>
      </c>
      <c r="BZ11" s="4"/>
      <c r="CA11" s="4"/>
      <c r="CB11" s="4"/>
      <c r="CC11" s="4"/>
      <c r="CD11" s="4"/>
      <c r="CE11" s="31">
        <f t="shared" si="19"/>
        <v>0</v>
      </c>
      <c r="CF11" s="62">
        <f t="shared" si="20"/>
        <v>570.69600000000003</v>
      </c>
      <c r="CG11" s="80">
        <v>9</v>
      </c>
      <c r="CH11" s="29"/>
      <c r="CI11" s="34">
        <f t="shared" si="21"/>
        <v>1037.3000000000002</v>
      </c>
      <c r="CJ11" s="34">
        <f t="shared" si="22"/>
        <v>0</v>
      </c>
      <c r="CK11" s="34">
        <f t="shared" si="23"/>
        <v>864.57999999999993</v>
      </c>
      <c r="CL11" s="34">
        <f t="shared" si="24"/>
        <v>951.59999999999991</v>
      </c>
      <c r="CM11" s="34">
        <f t="shared" si="25"/>
        <v>0</v>
      </c>
      <c r="CN11" s="34">
        <f t="shared" si="26"/>
        <v>0</v>
      </c>
      <c r="CO11" s="34">
        <f t="shared" si="27"/>
        <v>0</v>
      </c>
      <c r="CP11" s="34">
        <f t="shared" si="28"/>
        <v>0</v>
      </c>
      <c r="CQ11" s="34">
        <f t="shared" si="29"/>
        <v>0</v>
      </c>
      <c r="CR11" s="34">
        <f t="shared" si="30"/>
        <v>0</v>
      </c>
      <c r="CS11" s="34"/>
      <c r="CT11" s="34">
        <f t="shared" si="31"/>
        <v>1037.3000000000002</v>
      </c>
      <c r="CU11" s="34">
        <f t="shared" si="32"/>
        <v>951.59999999999991</v>
      </c>
      <c r="CV11" s="34">
        <f t="shared" si="33"/>
        <v>864.57999999999993</v>
      </c>
      <c r="CW11" s="34">
        <f t="shared" si="34"/>
        <v>0</v>
      </c>
      <c r="CX11" s="34">
        <f t="shared" si="35"/>
        <v>0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</row>
    <row r="12" spans="1:114" s="35" customFormat="1" x14ac:dyDescent="0.2">
      <c r="A12" s="20" t="s">
        <v>162</v>
      </c>
      <c r="B12" s="119">
        <v>2002</v>
      </c>
      <c r="C12" s="23" t="s">
        <v>163</v>
      </c>
      <c r="D12" s="33">
        <v>466</v>
      </c>
      <c r="E12" s="30">
        <f t="shared" si="0"/>
        <v>978.6</v>
      </c>
      <c r="F12" s="4"/>
      <c r="G12" s="4"/>
      <c r="H12" s="4">
        <v>40</v>
      </c>
      <c r="I12" s="4">
        <v>170</v>
      </c>
      <c r="J12" s="4"/>
      <c r="K12" s="31">
        <f t="shared" si="1"/>
        <v>1188.5999999999999</v>
      </c>
      <c r="L12" s="29"/>
      <c r="M12" s="30">
        <f t="shared" si="2"/>
        <v>0</v>
      </c>
      <c r="N12" s="4"/>
      <c r="O12" s="4"/>
      <c r="P12" s="4"/>
      <c r="Q12" s="4"/>
      <c r="R12" s="32"/>
      <c r="S12" s="31">
        <f t="shared" si="3"/>
        <v>0</v>
      </c>
      <c r="T12" s="29"/>
      <c r="U12" s="30">
        <f t="shared" si="4"/>
        <v>0</v>
      </c>
      <c r="V12" s="4"/>
      <c r="W12" s="4"/>
      <c r="X12" s="4"/>
      <c r="Y12" s="4"/>
      <c r="Z12" s="32"/>
      <c r="AA12" s="31">
        <f t="shared" si="5"/>
        <v>0</v>
      </c>
      <c r="AB12" s="29"/>
      <c r="AC12" s="30">
        <f t="shared" si="6"/>
        <v>0</v>
      </c>
      <c r="AD12" s="4"/>
      <c r="AE12" s="4"/>
      <c r="AF12" s="4"/>
      <c r="AG12" s="4"/>
      <c r="AH12" s="32"/>
      <c r="AI12" s="31">
        <f t="shared" si="7"/>
        <v>0</v>
      </c>
      <c r="AJ12" s="4"/>
      <c r="AK12" s="30">
        <f t="shared" si="8"/>
        <v>0</v>
      </c>
      <c r="AL12" s="29"/>
      <c r="AM12" s="4"/>
      <c r="AN12" s="4"/>
      <c r="AO12" s="4"/>
      <c r="AP12" s="4"/>
      <c r="AQ12" s="31">
        <f t="shared" si="9"/>
        <v>0</v>
      </c>
      <c r="AR12" s="33">
        <v>372</v>
      </c>
      <c r="AS12" s="30">
        <f t="shared" si="10"/>
        <v>736.56</v>
      </c>
      <c r="AT12" s="4"/>
      <c r="AU12" s="4"/>
      <c r="AV12" s="4"/>
      <c r="AW12" s="4">
        <v>140</v>
      </c>
      <c r="AX12" s="4"/>
      <c r="AY12" s="31">
        <f t="shared" si="11"/>
        <v>876.56</v>
      </c>
      <c r="AZ12" s="33"/>
      <c r="BA12" s="30">
        <f t="shared" si="12"/>
        <v>0</v>
      </c>
      <c r="BB12" s="4"/>
      <c r="BC12" s="4"/>
      <c r="BD12" s="4"/>
      <c r="BE12" s="4"/>
      <c r="BF12" s="4"/>
      <c r="BG12" s="31">
        <f t="shared" si="13"/>
        <v>0</v>
      </c>
      <c r="BH12" s="33"/>
      <c r="BI12" s="30">
        <f t="shared" si="14"/>
        <v>0</v>
      </c>
      <c r="BJ12" s="4"/>
      <c r="BK12" s="4"/>
      <c r="BL12" s="4"/>
      <c r="BM12" s="4"/>
      <c r="BN12" s="4"/>
      <c r="BO12" s="31">
        <f t="shared" si="15"/>
        <v>0</v>
      </c>
      <c r="BP12" s="29"/>
      <c r="BQ12" s="30">
        <f t="shared" si="16"/>
        <v>0</v>
      </c>
      <c r="BR12" s="4"/>
      <c r="BS12" s="4"/>
      <c r="BT12" s="4"/>
      <c r="BU12" s="4"/>
      <c r="BV12" s="32"/>
      <c r="BW12" s="31">
        <f t="shared" si="17"/>
        <v>0</v>
      </c>
      <c r="BX12" s="33"/>
      <c r="BY12" s="30">
        <f t="shared" si="18"/>
        <v>0</v>
      </c>
      <c r="BZ12" s="4"/>
      <c r="CA12" s="4"/>
      <c r="CB12" s="4"/>
      <c r="CC12" s="4"/>
      <c r="CD12" s="4"/>
      <c r="CE12" s="31">
        <f t="shared" si="19"/>
        <v>0</v>
      </c>
      <c r="CF12" s="62">
        <f t="shared" si="20"/>
        <v>413.03199999999998</v>
      </c>
      <c r="CG12" s="80">
        <v>10</v>
      </c>
      <c r="CH12" s="29"/>
      <c r="CI12" s="34">
        <f t="shared" si="21"/>
        <v>1188.5999999999999</v>
      </c>
      <c r="CJ12" s="34">
        <f t="shared" si="22"/>
        <v>0</v>
      </c>
      <c r="CK12" s="34">
        <f t="shared" si="23"/>
        <v>0</v>
      </c>
      <c r="CL12" s="34">
        <f t="shared" si="24"/>
        <v>0</v>
      </c>
      <c r="CM12" s="34">
        <f t="shared" si="25"/>
        <v>0</v>
      </c>
      <c r="CN12" s="34">
        <f t="shared" si="26"/>
        <v>876.56</v>
      </c>
      <c r="CO12" s="34">
        <f t="shared" si="27"/>
        <v>0</v>
      </c>
      <c r="CP12" s="34">
        <f t="shared" si="28"/>
        <v>0</v>
      </c>
      <c r="CQ12" s="34">
        <f t="shared" si="29"/>
        <v>0</v>
      </c>
      <c r="CR12" s="34">
        <f t="shared" si="30"/>
        <v>0</v>
      </c>
      <c r="CS12" s="34"/>
      <c r="CT12" s="34">
        <f t="shared" si="31"/>
        <v>1188.5999999999999</v>
      </c>
      <c r="CU12" s="34">
        <f t="shared" si="32"/>
        <v>876.56</v>
      </c>
      <c r="CV12" s="34">
        <f t="shared" si="33"/>
        <v>0</v>
      </c>
      <c r="CW12" s="34">
        <f t="shared" si="34"/>
        <v>0</v>
      </c>
      <c r="CX12" s="34">
        <f t="shared" si="35"/>
        <v>0</v>
      </c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</row>
    <row r="13" spans="1:114" s="35" customFormat="1" x14ac:dyDescent="0.2">
      <c r="A13" s="20" t="s">
        <v>113</v>
      </c>
      <c r="B13" s="119">
        <v>1977</v>
      </c>
      <c r="C13" s="23" t="s">
        <v>106</v>
      </c>
      <c r="D13" s="33">
        <v>146</v>
      </c>
      <c r="E13" s="30">
        <f t="shared" si="0"/>
        <v>306.60000000000002</v>
      </c>
      <c r="F13" s="4"/>
      <c r="G13" s="4"/>
      <c r="H13" s="4"/>
      <c r="I13" s="4">
        <v>170</v>
      </c>
      <c r="J13" s="4"/>
      <c r="K13" s="31">
        <f t="shared" si="1"/>
        <v>476.6</v>
      </c>
      <c r="L13" s="29"/>
      <c r="M13" s="30">
        <f t="shared" si="2"/>
        <v>0</v>
      </c>
      <c r="N13" s="4"/>
      <c r="O13" s="4"/>
      <c r="P13" s="4"/>
      <c r="Q13" s="4"/>
      <c r="R13" s="32"/>
      <c r="S13" s="31">
        <f t="shared" si="3"/>
        <v>0</v>
      </c>
      <c r="T13" s="29"/>
      <c r="U13" s="30">
        <f t="shared" si="4"/>
        <v>0</v>
      </c>
      <c r="V13" s="4"/>
      <c r="W13" s="4"/>
      <c r="X13" s="4"/>
      <c r="Y13" s="4"/>
      <c r="Z13" s="32"/>
      <c r="AA13" s="31">
        <f t="shared" si="5"/>
        <v>0</v>
      </c>
      <c r="AB13" s="29"/>
      <c r="AC13" s="30">
        <f t="shared" si="6"/>
        <v>0</v>
      </c>
      <c r="AD13" s="4"/>
      <c r="AE13" s="4"/>
      <c r="AF13" s="4"/>
      <c r="AG13" s="4"/>
      <c r="AH13" s="32"/>
      <c r="AI13" s="31">
        <f t="shared" si="7"/>
        <v>0</v>
      </c>
      <c r="AJ13" s="4">
        <v>67</v>
      </c>
      <c r="AK13" s="30">
        <f t="shared" si="8"/>
        <v>132.66</v>
      </c>
      <c r="AL13" s="29"/>
      <c r="AM13" s="4"/>
      <c r="AN13" s="4">
        <v>80</v>
      </c>
      <c r="AO13" s="4">
        <v>40</v>
      </c>
      <c r="AP13" s="4"/>
      <c r="AQ13" s="31">
        <f t="shared" si="9"/>
        <v>252.65999999999997</v>
      </c>
      <c r="AR13" s="33"/>
      <c r="AS13" s="30">
        <f t="shared" si="10"/>
        <v>0</v>
      </c>
      <c r="AT13" s="4"/>
      <c r="AU13" s="4"/>
      <c r="AV13" s="4"/>
      <c r="AW13" s="4"/>
      <c r="AX13" s="4"/>
      <c r="AY13" s="31">
        <f t="shared" si="11"/>
        <v>0</v>
      </c>
      <c r="AZ13" s="33"/>
      <c r="BA13" s="30">
        <f t="shared" si="12"/>
        <v>0</v>
      </c>
      <c r="BB13" s="4"/>
      <c r="BC13" s="4"/>
      <c r="BD13" s="4"/>
      <c r="BE13" s="4"/>
      <c r="BF13" s="4"/>
      <c r="BG13" s="31">
        <f t="shared" si="13"/>
        <v>0</v>
      </c>
      <c r="BH13" s="33"/>
      <c r="BI13" s="30">
        <f t="shared" si="14"/>
        <v>0</v>
      </c>
      <c r="BJ13" s="4"/>
      <c r="BK13" s="4"/>
      <c r="BL13" s="4"/>
      <c r="BM13" s="4"/>
      <c r="BN13" s="4"/>
      <c r="BO13" s="31">
        <f t="shared" si="15"/>
        <v>0</v>
      </c>
      <c r="BP13" s="29">
        <v>172</v>
      </c>
      <c r="BQ13" s="30">
        <f t="shared" si="16"/>
        <v>361.2</v>
      </c>
      <c r="BR13" s="4"/>
      <c r="BS13" s="4"/>
      <c r="BT13" s="4">
        <v>30</v>
      </c>
      <c r="BU13" s="4">
        <v>60</v>
      </c>
      <c r="BV13" s="32"/>
      <c r="BW13" s="31">
        <f t="shared" si="17"/>
        <v>451.20000000000005</v>
      </c>
      <c r="BX13" s="33">
        <v>272</v>
      </c>
      <c r="BY13" s="30">
        <f t="shared" si="18"/>
        <v>571.20000000000005</v>
      </c>
      <c r="BZ13" s="4"/>
      <c r="CA13" s="4"/>
      <c r="CB13" s="4">
        <v>30</v>
      </c>
      <c r="CC13" s="4">
        <v>60</v>
      </c>
      <c r="CD13" s="4"/>
      <c r="CE13" s="31">
        <f t="shared" si="19"/>
        <v>661.2</v>
      </c>
      <c r="CF13" s="62">
        <f t="shared" si="20"/>
        <v>368.33200000000005</v>
      </c>
      <c r="CG13" s="80">
        <v>11</v>
      </c>
      <c r="CH13" s="29"/>
      <c r="CI13" s="34">
        <f t="shared" si="21"/>
        <v>476.6</v>
      </c>
      <c r="CJ13" s="34">
        <f t="shared" si="22"/>
        <v>0</v>
      </c>
      <c r="CK13" s="34">
        <f t="shared" si="23"/>
        <v>0</v>
      </c>
      <c r="CL13" s="34">
        <f t="shared" si="24"/>
        <v>0</v>
      </c>
      <c r="CM13" s="34">
        <f t="shared" si="25"/>
        <v>252.65999999999997</v>
      </c>
      <c r="CN13" s="34">
        <f t="shared" si="26"/>
        <v>0</v>
      </c>
      <c r="CO13" s="34">
        <f t="shared" si="27"/>
        <v>0</v>
      </c>
      <c r="CP13" s="34">
        <f t="shared" si="28"/>
        <v>0</v>
      </c>
      <c r="CQ13" s="34">
        <f t="shared" si="29"/>
        <v>451.20000000000005</v>
      </c>
      <c r="CR13" s="34">
        <f t="shared" si="30"/>
        <v>661.2</v>
      </c>
      <c r="CS13" s="34"/>
      <c r="CT13" s="34">
        <f t="shared" si="31"/>
        <v>661.2</v>
      </c>
      <c r="CU13" s="34">
        <f t="shared" si="32"/>
        <v>476.6</v>
      </c>
      <c r="CV13" s="34">
        <f t="shared" si="33"/>
        <v>451.20000000000005</v>
      </c>
      <c r="CW13" s="34">
        <f t="shared" si="34"/>
        <v>252.65999999999997</v>
      </c>
      <c r="CX13" s="34">
        <f t="shared" si="35"/>
        <v>0</v>
      </c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</row>
    <row r="14" spans="1:114" s="35" customFormat="1" x14ac:dyDescent="0.2">
      <c r="A14" s="20" t="s">
        <v>99</v>
      </c>
      <c r="B14" s="119">
        <v>1998</v>
      </c>
      <c r="C14" s="23" t="s">
        <v>163</v>
      </c>
      <c r="D14" s="33">
        <v>519</v>
      </c>
      <c r="E14" s="30">
        <f t="shared" si="0"/>
        <v>1089.9000000000001</v>
      </c>
      <c r="F14" s="4"/>
      <c r="G14" s="4"/>
      <c r="H14" s="4">
        <v>200</v>
      </c>
      <c r="I14" s="4">
        <v>170</v>
      </c>
      <c r="J14" s="4"/>
      <c r="K14" s="31">
        <f t="shared" si="1"/>
        <v>1459.9</v>
      </c>
      <c r="L14" s="29"/>
      <c r="M14" s="30">
        <f t="shared" si="2"/>
        <v>0</v>
      </c>
      <c r="N14" s="4"/>
      <c r="O14" s="4"/>
      <c r="P14" s="4"/>
      <c r="Q14" s="4"/>
      <c r="R14" s="32"/>
      <c r="S14" s="31">
        <f t="shared" si="3"/>
        <v>0</v>
      </c>
      <c r="T14" s="29"/>
      <c r="U14" s="30">
        <f t="shared" si="4"/>
        <v>0</v>
      </c>
      <c r="V14" s="4"/>
      <c r="W14" s="4"/>
      <c r="X14" s="4"/>
      <c r="Y14" s="4"/>
      <c r="Z14" s="32"/>
      <c r="AA14" s="31">
        <f t="shared" si="5"/>
        <v>0</v>
      </c>
      <c r="AB14" s="29"/>
      <c r="AC14" s="30">
        <f t="shared" si="6"/>
        <v>0</v>
      </c>
      <c r="AD14" s="4"/>
      <c r="AE14" s="4"/>
      <c r="AF14" s="4"/>
      <c r="AG14" s="4"/>
      <c r="AH14" s="32"/>
      <c r="AI14" s="31">
        <f t="shared" si="7"/>
        <v>0</v>
      </c>
      <c r="AJ14" s="4"/>
      <c r="AK14" s="30">
        <f t="shared" si="8"/>
        <v>0</v>
      </c>
      <c r="AL14" s="29"/>
      <c r="AM14" s="4"/>
      <c r="AN14" s="4"/>
      <c r="AO14" s="4"/>
      <c r="AP14" s="4"/>
      <c r="AQ14" s="31">
        <f t="shared" si="9"/>
        <v>0</v>
      </c>
      <c r="AR14" s="33"/>
      <c r="AS14" s="30">
        <f t="shared" si="10"/>
        <v>0</v>
      </c>
      <c r="AT14" s="4"/>
      <c r="AU14" s="4"/>
      <c r="AV14" s="4"/>
      <c r="AW14" s="4"/>
      <c r="AX14" s="4"/>
      <c r="AY14" s="31">
        <f t="shared" si="11"/>
        <v>0</v>
      </c>
      <c r="AZ14" s="33"/>
      <c r="BA14" s="30">
        <f t="shared" si="12"/>
        <v>0</v>
      </c>
      <c r="BB14" s="4"/>
      <c r="BC14" s="4"/>
      <c r="BD14" s="4"/>
      <c r="BE14" s="4"/>
      <c r="BF14" s="4"/>
      <c r="BG14" s="31">
        <f t="shared" si="13"/>
        <v>0</v>
      </c>
      <c r="BH14" s="33"/>
      <c r="BI14" s="30">
        <f t="shared" si="14"/>
        <v>0</v>
      </c>
      <c r="BJ14" s="4"/>
      <c r="BK14" s="4"/>
      <c r="BL14" s="4"/>
      <c r="BM14" s="4"/>
      <c r="BN14" s="4"/>
      <c r="BO14" s="31">
        <f t="shared" si="15"/>
        <v>0</v>
      </c>
      <c r="BP14" s="29"/>
      <c r="BQ14" s="30">
        <f t="shared" si="16"/>
        <v>0</v>
      </c>
      <c r="BR14" s="4"/>
      <c r="BS14" s="4"/>
      <c r="BT14" s="4"/>
      <c r="BU14" s="4"/>
      <c r="BV14" s="32"/>
      <c r="BW14" s="31">
        <f t="shared" si="17"/>
        <v>0</v>
      </c>
      <c r="BX14" s="33"/>
      <c r="BY14" s="30">
        <f t="shared" si="18"/>
        <v>0</v>
      </c>
      <c r="BZ14" s="4"/>
      <c r="CA14" s="4"/>
      <c r="CB14" s="4"/>
      <c r="CC14" s="4"/>
      <c r="CD14" s="4"/>
      <c r="CE14" s="31">
        <f t="shared" si="19"/>
        <v>0</v>
      </c>
      <c r="CF14" s="62">
        <f t="shared" si="20"/>
        <v>291.98</v>
      </c>
      <c r="CG14" s="80">
        <v>12</v>
      </c>
      <c r="CH14" s="29"/>
      <c r="CI14" s="34">
        <f t="shared" si="21"/>
        <v>1459.9</v>
      </c>
      <c r="CJ14" s="34">
        <f t="shared" si="22"/>
        <v>0</v>
      </c>
      <c r="CK14" s="34">
        <f t="shared" si="23"/>
        <v>0</v>
      </c>
      <c r="CL14" s="34">
        <f t="shared" si="24"/>
        <v>0</v>
      </c>
      <c r="CM14" s="34">
        <f t="shared" si="25"/>
        <v>0</v>
      </c>
      <c r="CN14" s="34">
        <f t="shared" si="26"/>
        <v>0</v>
      </c>
      <c r="CO14" s="34">
        <f t="shared" si="27"/>
        <v>0</v>
      </c>
      <c r="CP14" s="34">
        <f t="shared" si="28"/>
        <v>0</v>
      </c>
      <c r="CQ14" s="34">
        <f t="shared" si="29"/>
        <v>0</v>
      </c>
      <c r="CR14" s="34">
        <f t="shared" si="30"/>
        <v>0</v>
      </c>
      <c r="CS14" s="34"/>
      <c r="CT14" s="34">
        <f t="shared" si="31"/>
        <v>1459.9</v>
      </c>
      <c r="CU14" s="34">
        <f t="shared" si="32"/>
        <v>0</v>
      </c>
      <c r="CV14" s="34">
        <f t="shared" si="33"/>
        <v>0</v>
      </c>
      <c r="CW14" s="34">
        <f t="shared" si="34"/>
        <v>0</v>
      </c>
      <c r="CX14" s="34">
        <f t="shared" si="35"/>
        <v>0</v>
      </c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</row>
    <row r="15" spans="1:114" s="35" customFormat="1" x14ac:dyDescent="0.2">
      <c r="A15" s="20" t="s">
        <v>98</v>
      </c>
      <c r="B15" s="119">
        <v>2000</v>
      </c>
      <c r="C15" s="23" t="s">
        <v>163</v>
      </c>
      <c r="D15" s="33">
        <v>498</v>
      </c>
      <c r="E15" s="30">
        <f t="shared" si="0"/>
        <v>1045.8</v>
      </c>
      <c r="F15" s="4"/>
      <c r="G15" s="4"/>
      <c r="H15" s="4">
        <v>50</v>
      </c>
      <c r="I15" s="4">
        <v>170</v>
      </c>
      <c r="J15" s="4"/>
      <c r="K15" s="31">
        <f t="shared" si="1"/>
        <v>1265.8</v>
      </c>
      <c r="L15" s="29"/>
      <c r="M15" s="30">
        <f t="shared" si="2"/>
        <v>0</v>
      </c>
      <c r="N15" s="4"/>
      <c r="O15" s="4"/>
      <c r="P15" s="4"/>
      <c r="Q15" s="4"/>
      <c r="R15" s="32"/>
      <c r="S15" s="31">
        <f t="shared" si="3"/>
        <v>0</v>
      </c>
      <c r="T15" s="29"/>
      <c r="U15" s="30">
        <f t="shared" si="4"/>
        <v>0</v>
      </c>
      <c r="V15" s="4"/>
      <c r="W15" s="4"/>
      <c r="X15" s="4"/>
      <c r="Y15" s="4"/>
      <c r="Z15" s="32"/>
      <c r="AA15" s="31">
        <f t="shared" si="5"/>
        <v>0</v>
      </c>
      <c r="AB15" s="29"/>
      <c r="AC15" s="30">
        <f t="shared" si="6"/>
        <v>0</v>
      </c>
      <c r="AD15" s="4"/>
      <c r="AE15" s="4"/>
      <c r="AF15" s="4"/>
      <c r="AG15" s="4"/>
      <c r="AH15" s="32"/>
      <c r="AI15" s="31">
        <f t="shared" si="7"/>
        <v>0</v>
      </c>
      <c r="AJ15" s="4"/>
      <c r="AK15" s="30">
        <f t="shared" si="8"/>
        <v>0</v>
      </c>
      <c r="AL15" s="29"/>
      <c r="AM15" s="4"/>
      <c r="AN15" s="4"/>
      <c r="AO15" s="4"/>
      <c r="AP15" s="4"/>
      <c r="AQ15" s="31">
        <f t="shared" si="9"/>
        <v>0</v>
      </c>
      <c r="AR15" s="33"/>
      <c r="AS15" s="30">
        <f t="shared" si="10"/>
        <v>0</v>
      </c>
      <c r="AT15" s="4"/>
      <c r="AU15" s="4"/>
      <c r="AV15" s="4"/>
      <c r="AW15" s="4"/>
      <c r="AX15" s="4"/>
      <c r="AY15" s="31">
        <f t="shared" si="11"/>
        <v>0</v>
      </c>
      <c r="AZ15" s="33"/>
      <c r="BA15" s="30">
        <f t="shared" si="12"/>
        <v>0</v>
      </c>
      <c r="BB15" s="4"/>
      <c r="BC15" s="4"/>
      <c r="BD15" s="4"/>
      <c r="BE15" s="4"/>
      <c r="BF15" s="4"/>
      <c r="BG15" s="31">
        <f t="shared" si="13"/>
        <v>0</v>
      </c>
      <c r="BH15" s="33"/>
      <c r="BI15" s="30">
        <f t="shared" si="14"/>
        <v>0</v>
      </c>
      <c r="BJ15" s="4"/>
      <c r="BK15" s="4"/>
      <c r="BL15" s="4"/>
      <c r="BM15" s="4"/>
      <c r="BN15" s="4"/>
      <c r="BO15" s="31">
        <f t="shared" si="15"/>
        <v>0</v>
      </c>
      <c r="BP15" s="29"/>
      <c r="BQ15" s="30">
        <f t="shared" si="16"/>
        <v>0</v>
      </c>
      <c r="BR15" s="4"/>
      <c r="BS15" s="4"/>
      <c r="BT15" s="4"/>
      <c r="BU15" s="4"/>
      <c r="BV15" s="32"/>
      <c r="BW15" s="31">
        <f t="shared" si="17"/>
        <v>0</v>
      </c>
      <c r="BX15" s="33"/>
      <c r="BY15" s="30">
        <f t="shared" si="18"/>
        <v>0</v>
      </c>
      <c r="BZ15" s="4"/>
      <c r="CA15" s="4"/>
      <c r="CB15" s="4"/>
      <c r="CC15" s="4"/>
      <c r="CD15" s="4"/>
      <c r="CE15" s="31">
        <f t="shared" si="19"/>
        <v>0</v>
      </c>
      <c r="CF15" s="62">
        <f t="shared" si="20"/>
        <v>253.16</v>
      </c>
      <c r="CG15" s="80">
        <v>13</v>
      </c>
      <c r="CH15" s="29"/>
      <c r="CI15" s="34">
        <f t="shared" si="21"/>
        <v>1265.8</v>
      </c>
      <c r="CJ15" s="34">
        <f t="shared" si="22"/>
        <v>0</v>
      </c>
      <c r="CK15" s="34">
        <f t="shared" si="23"/>
        <v>0</v>
      </c>
      <c r="CL15" s="34">
        <f t="shared" si="24"/>
        <v>0</v>
      </c>
      <c r="CM15" s="34">
        <f t="shared" si="25"/>
        <v>0</v>
      </c>
      <c r="CN15" s="34">
        <f t="shared" si="26"/>
        <v>0</v>
      </c>
      <c r="CO15" s="34">
        <f t="shared" si="27"/>
        <v>0</v>
      </c>
      <c r="CP15" s="34">
        <f t="shared" si="28"/>
        <v>0</v>
      </c>
      <c r="CQ15" s="34">
        <f t="shared" si="29"/>
        <v>0</v>
      </c>
      <c r="CR15" s="34">
        <f t="shared" si="30"/>
        <v>0</v>
      </c>
      <c r="CS15" s="34"/>
      <c r="CT15" s="34">
        <f t="shared" si="31"/>
        <v>1265.8</v>
      </c>
      <c r="CU15" s="34">
        <f t="shared" si="32"/>
        <v>0</v>
      </c>
      <c r="CV15" s="34">
        <f t="shared" si="33"/>
        <v>0</v>
      </c>
      <c r="CW15" s="34">
        <f t="shared" si="34"/>
        <v>0</v>
      </c>
      <c r="CX15" s="34">
        <f t="shared" si="35"/>
        <v>0</v>
      </c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</row>
    <row r="16" spans="1:114" s="35" customFormat="1" x14ac:dyDescent="0.2">
      <c r="A16" s="20" t="s">
        <v>168</v>
      </c>
      <c r="B16" s="119">
        <v>2002</v>
      </c>
      <c r="C16" s="23" t="s">
        <v>90</v>
      </c>
      <c r="D16" s="33">
        <v>462</v>
      </c>
      <c r="E16" s="30">
        <f t="shared" si="0"/>
        <v>970.2</v>
      </c>
      <c r="F16" s="4"/>
      <c r="G16" s="4"/>
      <c r="H16" s="4"/>
      <c r="I16" s="4">
        <v>170</v>
      </c>
      <c r="J16" s="4"/>
      <c r="K16" s="31">
        <f t="shared" si="1"/>
        <v>1140.2</v>
      </c>
      <c r="L16" s="29"/>
      <c r="M16" s="30">
        <f t="shared" si="2"/>
        <v>0</v>
      </c>
      <c r="N16" s="4"/>
      <c r="O16" s="4"/>
      <c r="P16" s="4"/>
      <c r="Q16" s="4"/>
      <c r="R16" s="32"/>
      <c r="S16" s="31">
        <f t="shared" si="3"/>
        <v>0</v>
      </c>
      <c r="T16" s="29"/>
      <c r="U16" s="30">
        <f t="shared" si="4"/>
        <v>0</v>
      </c>
      <c r="V16" s="4"/>
      <c r="W16" s="4"/>
      <c r="X16" s="4"/>
      <c r="Y16" s="4"/>
      <c r="Z16" s="32"/>
      <c r="AA16" s="31">
        <f t="shared" si="5"/>
        <v>0</v>
      </c>
      <c r="AB16" s="29"/>
      <c r="AC16" s="30">
        <f t="shared" si="6"/>
        <v>0</v>
      </c>
      <c r="AD16" s="4"/>
      <c r="AE16" s="4"/>
      <c r="AF16" s="4"/>
      <c r="AG16" s="4"/>
      <c r="AH16" s="32"/>
      <c r="AI16" s="31">
        <f t="shared" si="7"/>
        <v>0</v>
      </c>
      <c r="AJ16" s="4"/>
      <c r="AK16" s="30">
        <f t="shared" si="8"/>
        <v>0</v>
      </c>
      <c r="AL16" s="29"/>
      <c r="AM16" s="4"/>
      <c r="AN16" s="4"/>
      <c r="AO16" s="4"/>
      <c r="AP16" s="4"/>
      <c r="AQ16" s="31">
        <f t="shared" si="9"/>
        <v>0</v>
      </c>
      <c r="AR16" s="33"/>
      <c r="AS16" s="30">
        <f t="shared" si="10"/>
        <v>0</v>
      </c>
      <c r="AT16" s="4"/>
      <c r="AU16" s="4"/>
      <c r="AV16" s="4"/>
      <c r="AW16" s="4"/>
      <c r="AX16" s="4"/>
      <c r="AY16" s="31">
        <f t="shared" si="11"/>
        <v>0</v>
      </c>
      <c r="AZ16" s="33"/>
      <c r="BA16" s="30">
        <f t="shared" si="12"/>
        <v>0</v>
      </c>
      <c r="BB16" s="4"/>
      <c r="BC16" s="4"/>
      <c r="BD16" s="4"/>
      <c r="BE16" s="4"/>
      <c r="BF16" s="4"/>
      <c r="BG16" s="31">
        <f t="shared" si="13"/>
        <v>0</v>
      </c>
      <c r="BH16" s="33"/>
      <c r="BI16" s="30">
        <f t="shared" si="14"/>
        <v>0</v>
      </c>
      <c r="BJ16" s="4"/>
      <c r="BK16" s="4"/>
      <c r="BL16" s="4"/>
      <c r="BM16" s="4"/>
      <c r="BN16" s="4"/>
      <c r="BO16" s="31">
        <f t="shared" si="15"/>
        <v>0</v>
      </c>
      <c r="BP16" s="29"/>
      <c r="BQ16" s="30">
        <f t="shared" si="16"/>
        <v>0</v>
      </c>
      <c r="BR16" s="4"/>
      <c r="BS16" s="4"/>
      <c r="BT16" s="4"/>
      <c r="BU16" s="4"/>
      <c r="BV16" s="32"/>
      <c r="BW16" s="31">
        <f t="shared" si="17"/>
        <v>0</v>
      </c>
      <c r="BX16" s="33"/>
      <c r="BY16" s="30">
        <f t="shared" si="18"/>
        <v>0</v>
      </c>
      <c r="BZ16" s="4"/>
      <c r="CA16" s="4"/>
      <c r="CB16" s="4"/>
      <c r="CC16" s="4"/>
      <c r="CD16" s="4"/>
      <c r="CE16" s="31">
        <f t="shared" si="19"/>
        <v>0</v>
      </c>
      <c r="CF16" s="62">
        <f t="shared" si="20"/>
        <v>228.04000000000002</v>
      </c>
      <c r="CG16" s="80">
        <v>14</v>
      </c>
      <c r="CH16" s="29"/>
      <c r="CI16" s="34">
        <f t="shared" si="21"/>
        <v>1140.2</v>
      </c>
      <c r="CJ16" s="34">
        <f t="shared" si="22"/>
        <v>0</v>
      </c>
      <c r="CK16" s="34">
        <f t="shared" si="23"/>
        <v>0</v>
      </c>
      <c r="CL16" s="34">
        <f t="shared" si="24"/>
        <v>0</v>
      </c>
      <c r="CM16" s="34">
        <f t="shared" si="25"/>
        <v>0</v>
      </c>
      <c r="CN16" s="34">
        <f t="shared" si="26"/>
        <v>0</v>
      </c>
      <c r="CO16" s="34">
        <f t="shared" si="27"/>
        <v>0</v>
      </c>
      <c r="CP16" s="34">
        <f t="shared" si="28"/>
        <v>0</v>
      </c>
      <c r="CQ16" s="34">
        <f t="shared" si="29"/>
        <v>0</v>
      </c>
      <c r="CR16" s="34">
        <f t="shared" si="30"/>
        <v>0</v>
      </c>
      <c r="CS16" s="34"/>
      <c r="CT16" s="34">
        <f t="shared" si="31"/>
        <v>1140.2</v>
      </c>
      <c r="CU16" s="34">
        <f t="shared" si="32"/>
        <v>0</v>
      </c>
      <c r="CV16" s="34">
        <f t="shared" si="33"/>
        <v>0</v>
      </c>
      <c r="CW16" s="34">
        <f t="shared" si="34"/>
        <v>0</v>
      </c>
      <c r="CX16" s="34">
        <f t="shared" si="35"/>
        <v>0</v>
      </c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</row>
    <row r="17" spans="1:114" s="35" customFormat="1" x14ac:dyDescent="0.2">
      <c r="A17" s="20" t="s">
        <v>100</v>
      </c>
      <c r="B17" s="119">
        <v>1999</v>
      </c>
      <c r="C17" s="23" t="s">
        <v>152</v>
      </c>
      <c r="D17" s="33">
        <v>453</v>
      </c>
      <c r="E17" s="30">
        <f t="shared" si="0"/>
        <v>951.30000000000007</v>
      </c>
      <c r="F17" s="4"/>
      <c r="G17" s="4"/>
      <c r="H17" s="4"/>
      <c r="I17" s="4">
        <v>170</v>
      </c>
      <c r="J17" s="4"/>
      <c r="K17" s="31">
        <f t="shared" si="1"/>
        <v>1121.3000000000002</v>
      </c>
      <c r="L17" s="29"/>
      <c r="M17" s="30">
        <f t="shared" si="2"/>
        <v>0</v>
      </c>
      <c r="N17" s="4"/>
      <c r="O17" s="4"/>
      <c r="P17" s="4"/>
      <c r="Q17" s="4"/>
      <c r="R17" s="32"/>
      <c r="S17" s="31">
        <f t="shared" si="3"/>
        <v>0</v>
      </c>
      <c r="T17" s="29"/>
      <c r="U17" s="30">
        <f t="shared" si="4"/>
        <v>0</v>
      </c>
      <c r="V17" s="4"/>
      <c r="W17" s="4"/>
      <c r="X17" s="4"/>
      <c r="Y17" s="4"/>
      <c r="Z17" s="32"/>
      <c r="AA17" s="31">
        <f t="shared" si="5"/>
        <v>0</v>
      </c>
      <c r="AB17" s="29"/>
      <c r="AC17" s="30">
        <f t="shared" si="6"/>
        <v>0</v>
      </c>
      <c r="AD17" s="4"/>
      <c r="AE17" s="4"/>
      <c r="AF17" s="4"/>
      <c r="AG17" s="4"/>
      <c r="AH17" s="32"/>
      <c r="AI17" s="31">
        <f t="shared" si="7"/>
        <v>0</v>
      </c>
      <c r="AJ17" s="4"/>
      <c r="AK17" s="30">
        <f t="shared" si="8"/>
        <v>0</v>
      </c>
      <c r="AL17" s="29"/>
      <c r="AM17" s="4"/>
      <c r="AN17" s="4"/>
      <c r="AO17" s="4"/>
      <c r="AP17" s="4"/>
      <c r="AQ17" s="31">
        <f t="shared" si="9"/>
        <v>0</v>
      </c>
      <c r="AR17" s="33"/>
      <c r="AS17" s="30">
        <f t="shared" si="10"/>
        <v>0</v>
      </c>
      <c r="AT17" s="4"/>
      <c r="AU17" s="4"/>
      <c r="AV17" s="4"/>
      <c r="AW17" s="4"/>
      <c r="AX17" s="4"/>
      <c r="AY17" s="31">
        <f t="shared" si="11"/>
        <v>0</v>
      </c>
      <c r="AZ17" s="33"/>
      <c r="BA17" s="30">
        <f t="shared" si="12"/>
        <v>0</v>
      </c>
      <c r="BB17" s="4"/>
      <c r="BC17" s="4"/>
      <c r="BD17" s="4"/>
      <c r="BE17" s="4"/>
      <c r="BF17" s="4"/>
      <c r="BG17" s="31">
        <f t="shared" si="13"/>
        <v>0</v>
      </c>
      <c r="BH17" s="33"/>
      <c r="BI17" s="30">
        <f t="shared" si="14"/>
        <v>0</v>
      </c>
      <c r="BJ17" s="4"/>
      <c r="BK17" s="4"/>
      <c r="BL17" s="4"/>
      <c r="BM17" s="4"/>
      <c r="BN17" s="4"/>
      <c r="BO17" s="31">
        <f t="shared" si="15"/>
        <v>0</v>
      </c>
      <c r="BP17" s="29"/>
      <c r="BQ17" s="30">
        <f t="shared" si="16"/>
        <v>0</v>
      </c>
      <c r="BR17" s="4"/>
      <c r="BS17" s="4"/>
      <c r="BT17" s="4"/>
      <c r="BU17" s="4"/>
      <c r="BV17" s="32"/>
      <c r="BW17" s="31">
        <f t="shared" si="17"/>
        <v>0</v>
      </c>
      <c r="BX17" s="33"/>
      <c r="BY17" s="30">
        <f t="shared" si="18"/>
        <v>0</v>
      </c>
      <c r="BZ17" s="4"/>
      <c r="CA17" s="4"/>
      <c r="CB17" s="4"/>
      <c r="CC17" s="4"/>
      <c r="CD17" s="4"/>
      <c r="CE17" s="31">
        <f t="shared" si="19"/>
        <v>0</v>
      </c>
      <c r="CF17" s="62">
        <f t="shared" si="20"/>
        <v>224.26000000000005</v>
      </c>
      <c r="CG17" s="80">
        <v>15</v>
      </c>
      <c r="CH17" s="29"/>
      <c r="CI17" s="34">
        <f t="shared" si="21"/>
        <v>1121.3000000000002</v>
      </c>
      <c r="CJ17" s="34">
        <f t="shared" si="22"/>
        <v>0</v>
      </c>
      <c r="CK17" s="34">
        <f t="shared" si="23"/>
        <v>0</v>
      </c>
      <c r="CL17" s="34">
        <f t="shared" si="24"/>
        <v>0</v>
      </c>
      <c r="CM17" s="34">
        <f t="shared" si="25"/>
        <v>0</v>
      </c>
      <c r="CN17" s="34">
        <f t="shared" si="26"/>
        <v>0</v>
      </c>
      <c r="CO17" s="34">
        <f t="shared" si="27"/>
        <v>0</v>
      </c>
      <c r="CP17" s="34">
        <f t="shared" si="28"/>
        <v>0</v>
      </c>
      <c r="CQ17" s="34">
        <f t="shared" si="29"/>
        <v>0</v>
      </c>
      <c r="CR17" s="34">
        <f t="shared" si="30"/>
        <v>0</v>
      </c>
      <c r="CS17" s="34"/>
      <c r="CT17" s="34">
        <f t="shared" si="31"/>
        <v>1121.3000000000002</v>
      </c>
      <c r="CU17" s="34">
        <f t="shared" si="32"/>
        <v>0</v>
      </c>
      <c r="CV17" s="34">
        <f t="shared" si="33"/>
        <v>0</v>
      </c>
      <c r="CW17" s="34">
        <f t="shared" si="34"/>
        <v>0</v>
      </c>
      <c r="CX17" s="34">
        <f t="shared" si="35"/>
        <v>0</v>
      </c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</row>
    <row r="18" spans="1:114" s="35" customFormat="1" x14ac:dyDescent="0.2">
      <c r="A18" s="20" t="s">
        <v>165</v>
      </c>
      <c r="B18" s="119">
        <v>2001</v>
      </c>
      <c r="C18" s="23" t="s">
        <v>171</v>
      </c>
      <c r="D18" s="33">
        <v>424</v>
      </c>
      <c r="E18" s="30">
        <f t="shared" si="0"/>
        <v>890.40000000000009</v>
      </c>
      <c r="F18" s="4"/>
      <c r="G18" s="4"/>
      <c r="H18" s="4"/>
      <c r="I18" s="4">
        <v>170</v>
      </c>
      <c r="J18" s="4"/>
      <c r="K18" s="31">
        <f t="shared" si="1"/>
        <v>1060.4000000000001</v>
      </c>
      <c r="L18" s="29"/>
      <c r="M18" s="30">
        <f t="shared" si="2"/>
        <v>0</v>
      </c>
      <c r="N18" s="4"/>
      <c r="O18" s="4"/>
      <c r="P18" s="4"/>
      <c r="Q18" s="4"/>
      <c r="R18" s="32"/>
      <c r="S18" s="31">
        <f t="shared" si="3"/>
        <v>0</v>
      </c>
      <c r="T18" s="29"/>
      <c r="U18" s="30">
        <f t="shared" si="4"/>
        <v>0</v>
      </c>
      <c r="V18" s="4"/>
      <c r="W18" s="4"/>
      <c r="X18" s="4"/>
      <c r="Y18" s="4"/>
      <c r="Z18" s="32"/>
      <c r="AA18" s="31">
        <f t="shared" si="5"/>
        <v>0</v>
      </c>
      <c r="AB18" s="29"/>
      <c r="AC18" s="30">
        <f t="shared" si="6"/>
        <v>0</v>
      </c>
      <c r="AD18" s="4"/>
      <c r="AE18" s="4"/>
      <c r="AF18" s="4"/>
      <c r="AG18" s="4"/>
      <c r="AH18" s="32"/>
      <c r="AI18" s="31">
        <f t="shared" si="7"/>
        <v>0</v>
      </c>
      <c r="AJ18" s="4"/>
      <c r="AK18" s="30">
        <f t="shared" si="8"/>
        <v>0</v>
      </c>
      <c r="AL18" s="29"/>
      <c r="AM18" s="4"/>
      <c r="AN18" s="4"/>
      <c r="AO18" s="4"/>
      <c r="AP18" s="4"/>
      <c r="AQ18" s="31">
        <f t="shared" si="9"/>
        <v>0</v>
      </c>
      <c r="AR18" s="33"/>
      <c r="AS18" s="30">
        <f t="shared" si="10"/>
        <v>0</v>
      </c>
      <c r="AT18" s="4"/>
      <c r="AU18" s="4"/>
      <c r="AV18" s="4"/>
      <c r="AW18" s="4"/>
      <c r="AX18" s="4"/>
      <c r="AY18" s="31">
        <f t="shared" si="11"/>
        <v>0</v>
      </c>
      <c r="AZ18" s="33"/>
      <c r="BA18" s="30">
        <f t="shared" si="12"/>
        <v>0</v>
      </c>
      <c r="BB18" s="4"/>
      <c r="BC18" s="4"/>
      <c r="BD18" s="4"/>
      <c r="BE18" s="4"/>
      <c r="BF18" s="4"/>
      <c r="BG18" s="31">
        <f t="shared" si="13"/>
        <v>0</v>
      </c>
      <c r="BH18" s="33"/>
      <c r="BI18" s="30">
        <f t="shared" si="14"/>
        <v>0</v>
      </c>
      <c r="BJ18" s="4"/>
      <c r="BK18" s="4"/>
      <c r="BL18" s="4"/>
      <c r="BM18" s="4"/>
      <c r="BN18" s="4"/>
      <c r="BO18" s="31">
        <f t="shared" si="15"/>
        <v>0</v>
      </c>
      <c r="BP18" s="29"/>
      <c r="BQ18" s="30">
        <f t="shared" si="16"/>
        <v>0</v>
      </c>
      <c r="BR18" s="4"/>
      <c r="BS18" s="4"/>
      <c r="BT18" s="4"/>
      <c r="BU18" s="4"/>
      <c r="BV18" s="32"/>
      <c r="BW18" s="31">
        <f t="shared" si="17"/>
        <v>0</v>
      </c>
      <c r="BX18" s="33"/>
      <c r="BY18" s="30">
        <f t="shared" si="18"/>
        <v>0</v>
      </c>
      <c r="BZ18" s="4"/>
      <c r="CA18" s="4"/>
      <c r="CB18" s="4"/>
      <c r="CC18" s="4"/>
      <c r="CD18" s="4"/>
      <c r="CE18" s="31">
        <f t="shared" si="19"/>
        <v>0</v>
      </c>
      <c r="CF18" s="62">
        <f t="shared" si="20"/>
        <v>212.08</v>
      </c>
      <c r="CG18" s="80">
        <v>16</v>
      </c>
      <c r="CH18" s="29"/>
      <c r="CI18" s="34">
        <f t="shared" si="21"/>
        <v>1060.4000000000001</v>
      </c>
      <c r="CJ18" s="34">
        <f t="shared" si="22"/>
        <v>0</v>
      </c>
      <c r="CK18" s="34">
        <f t="shared" si="23"/>
        <v>0</v>
      </c>
      <c r="CL18" s="34">
        <f t="shared" si="24"/>
        <v>0</v>
      </c>
      <c r="CM18" s="34">
        <f t="shared" si="25"/>
        <v>0</v>
      </c>
      <c r="CN18" s="34">
        <f t="shared" si="26"/>
        <v>0</v>
      </c>
      <c r="CO18" s="34">
        <f t="shared" si="27"/>
        <v>0</v>
      </c>
      <c r="CP18" s="34">
        <f t="shared" si="28"/>
        <v>0</v>
      </c>
      <c r="CQ18" s="34">
        <f t="shared" si="29"/>
        <v>0</v>
      </c>
      <c r="CR18" s="34">
        <f t="shared" si="30"/>
        <v>0</v>
      </c>
      <c r="CS18" s="34"/>
      <c r="CT18" s="34">
        <f t="shared" si="31"/>
        <v>1060.4000000000001</v>
      </c>
      <c r="CU18" s="34">
        <f t="shared" si="32"/>
        <v>0</v>
      </c>
      <c r="CV18" s="34">
        <f t="shared" si="33"/>
        <v>0</v>
      </c>
      <c r="CW18" s="34">
        <f t="shared" si="34"/>
        <v>0</v>
      </c>
      <c r="CX18" s="34">
        <f t="shared" si="35"/>
        <v>0</v>
      </c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</row>
    <row r="19" spans="1:114" s="35" customFormat="1" x14ac:dyDescent="0.2">
      <c r="A19" s="20" t="s">
        <v>166</v>
      </c>
      <c r="B19" s="119">
        <v>2003</v>
      </c>
      <c r="C19" s="23" t="s">
        <v>163</v>
      </c>
      <c r="D19" s="33">
        <v>380</v>
      </c>
      <c r="E19" s="30">
        <f t="shared" si="0"/>
        <v>798</v>
      </c>
      <c r="F19" s="4"/>
      <c r="G19" s="4"/>
      <c r="H19" s="4"/>
      <c r="I19" s="4">
        <v>170</v>
      </c>
      <c r="J19" s="4"/>
      <c r="K19" s="31">
        <f t="shared" si="1"/>
        <v>968</v>
      </c>
      <c r="L19" s="29"/>
      <c r="M19" s="30">
        <f t="shared" si="2"/>
        <v>0</v>
      </c>
      <c r="N19" s="4"/>
      <c r="O19" s="4"/>
      <c r="P19" s="4"/>
      <c r="Q19" s="4"/>
      <c r="R19" s="32"/>
      <c r="S19" s="31">
        <f t="shared" si="3"/>
        <v>0</v>
      </c>
      <c r="T19" s="29"/>
      <c r="U19" s="30">
        <f t="shared" si="4"/>
        <v>0</v>
      </c>
      <c r="V19" s="4"/>
      <c r="W19" s="4"/>
      <c r="X19" s="4"/>
      <c r="Y19" s="4"/>
      <c r="Z19" s="32"/>
      <c r="AA19" s="31">
        <f t="shared" si="5"/>
        <v>0</v>
      </c>
      <c r="AB19" s="29"/>
      <c r="AC19" s="30">
        <f t="shared" si="6"/>
        <v>0</v>
      </c>
      <c r="AD19" s="4"/>
      <c r="AE19" s="4"/>
      <c r="AF19" s="4"/>
      <c r="AG19" s="4"/>
      <c r="AH19" s="32"/>
      <c r="AI19" s="31">
        <f t="shared" si="7"/>
        <v>0</v>
      </c>
      <c r="AJ19" s="4"/>
      <c r="AK19" s="30">
        <f t="shared" si="8"/>
        <v>0</v>
      </c>
      <c r="AL19" s="29"/>
      <c r="AM19" s="4"/>
      <c r="AN19" s="4"/>
      <c r="AO19" s="4"/>
      <c r="AP19" s="4"/>
      <c r="AQ19" s="31">
        <f t="shared" si="9"/>
        <v>0</v>
      </c>
      <c r="AR19" s="33"/>
      <c r="AS19" s="30">
        <f t="shared" si="10"/>
        <v>0</v>
      </c>
      <c r="AT19" s="4"/>
      <c r="AU19" s="4"/>
      <c r="AV19" s="4"/>
      <c r="AW19" s="4"/>
      <c r="AX19" s="4"/>
      <c r="AY19" s="31">
        <f t="shared" si="11"/>
        <v>0</v>
      </c>
      <c r="AZ19" s="33"/>
      <c r="BA19" s="30">
        <f t="shared" si="12"/>
        <v>0</v>
      </c>
      <c r="BB19" s="4"/>
      <c r="BC19" s="4"/>
      <c r="BD19" s="4"/>
      <c r="BE19" s="4"/>
      <c r="BF19" s="4"/>
      <c r="BG19" s="31">
        <f t="shared" si="13"/>
        <v>0</v>
      </c>
      <c r="BH19" s="33"/>
      <c r="BI19" s="30">
        <f t="shared" si="14"/>
        <v>0</v>
      </c>
      <c r="BJ19" s="4"/>
      <c r="BK19" s="4"/>
      <c r="BL19" s="4"/>
      <c r="BM19" s="4"/>
      <c r="BN19" s="4"/>
      <c r="BO19" s="31">
        <f t="shared" si="15"/>
        <v>0</v>
      </c>
      <c r="BP19" s="29"/>
      <c r="BQ19" s="30">
        <f t="shared" si="16"/>
        <v>0</v>
      </c>
      <c r="BR19" s="4"/>
      <c r="BS19" s="4"/>
      <c r="BT19" s="4"/>
      <c r="BU19" s="4"/>
      <c r="BV19" s="32"/>
      <c r="BW19" s="31">
        <f t="shared" si="17"/>
        <v>0</v>
      </c>
      <c r="BX19" s="33"/>
      <c r="BY19" s="30">
        <f t="shared" si="18"/>
        <v>0</v>
      </c>
      <c r="BZ19" s="4"/>
      <c r="CA19" s="4"/>
      <c r="CB19" s="4"/>
      <c r="CC19" s="4"/>
      <c r="CD19" s="4"/>
      <c r="CE19" s="31">
        <f t="shared" si="19"/>
        <v>0</v>
      </c>
      <c r="CF19" s="62">
        <f t="shared" si="20"/>
        <v>193.6</v>
      </c>
      <c r="CG19" s="80">
        <v>17</v>
      </c>
      <c r="CH19" s="29"/>
      <c r="CI19" s="34">
        <f t="shared" si="21"/>
        <v>968</v>
      </c>
      <c r="CJ19" s="34">
        <f t="shared" si="22"/>
        <v>0</v>
      </c>
      <c r="CK19" s="34">
        <f t="shared" si="23"/>
        <v>0</v>
      </c>
      <c r="CL19" s="34">
        <f t="shared" si="24"/>
        <v>0</v>
      </c>
      <c r="CM19" s="34">
        <f t="shared" si="25"/>
        <v>0</v>
      </c>
      <c r="CN19" s="34">
        <f t="shared" si="26"/>
        <v>0</v>
      </c>
      <c r="CO19" s="34">
        <f t="shared" si="27"/>
        <v>0</v>
      </c>
      <c r="CP19" s="34">
        <f t="shared" si="28"/>
        <v>0</v>
      </c>
      <c r="CQ19" s="34">
        <f t="shared" si="29"/>
        <v>0</v>
      </c>
      <c r="CR19" s="34">
        <f t="shared" si="30"/>
        <v>0</v>
      </c>
      <c r="CS19" s="34"/>
      <c r="CT19" s="34">
        <f t="shared" si="31"/>
        <v>968</v>
      </c>
      <c r="CU19" s="34">
        <f t="shared" si="32"/>
        <v>0</v>
      </c>
      <c r="CV19" s="34">
        <f t="shared" si="33"/>
        <v>0</v>
      </c>
      <c r="CW19" s="34">
        <f t="shared" si="34"/>
        <v>0</v>
      </c>
      <c r="CX19" s="34">
        <f t="shared" si="35"/>
        <v>0</v>
      </c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</row>
    <row r="20" spans="1:114" s="35" customFormat="1" x14ac:dyDescent="0.2">
      <c r="A20" s="47" t="s">
        <v>169</v>
      </c>
      <c r="B20" s="61"/>
      <c r="C20" s="38"/>
      <c r="D20" s="29"/>
      <c r="E20" s="42"/>
      <c r="F20" s="29"/>
      <c r="G20" s="29"/>
      <c r="H20" s="29"/>
      <c r="I20" s="29"/>
      <c r="J20" s="29"/>
      <c r="K20" s="42"/>
      <c r="L20" s="29"/>
      <c r="M20" s="42"/>
      <c r="N20" s="29"/>
      <c r="O20" s="29"/>
      <c r="P20" s="29"/>
      <c r="Q20" s="29"/>
      <c r="R20" s="29"/>
      <c r="S20" s="42"/>
      <c r="T20" s="29"/>
      <c r="U20" s="42"/>
      <c r="V20" s="29"/>
      <c r="W20" s="29"/>
      <c r="X20" s="29"/>
      <c r="Y20" s="29"/>
      <c r="Z20" s="29"/>
      <c r="AA20" s="42"/>
      <c r="AB20" s="29"/>
      <c r="AC20" s="42"/>
      <c r="AD20" s="29"/>
      <c r="AE20" s="29"/>
      <c r="AF20" s="29"/>
      <c r="AG20" s="29"/>
      <c r="AH20" s="29"/>
      <c r="AI20" s="42"/>
      <c r="AJ20" s="29"/>
      <c r="AK20" s="42"/>
      <c r="AM20" s="29"/>
      <c r="AN20" s="29"/>
      <c r="AO20" s="29"/>
      <c r="AP20" s="29"/>
      <c r="AQ20" s="42"/>
      <c r="AR20" s="29"/>
      <c r="AS20" s="42"/>
      <c r="AT20" s="29"/>
      <c r="AU20" s="29"/>
      <c r="AV20" s="29"/>
      <c r="AW20" s="29"/>
      <c r="AX20" s="29"/>
      <c r="AY20" s="42"/>
      <c r="AZ20" s="29"/>
      <c r="BA20" s="42"/>
      <c r="BB20" s="29"/>
      <c r="BC20" s="29"/>
      <c r="BD20" s="29"/>
      <c r="BE20" s="29"/>
      <c r="BF20" s="29"/>
      <c r="BG20" s="42"/>
      <c r="BH20" s="29"/>
      <c r="BI20" s="42"/>
      <c r="BJ20" s="29"/>
      <c r="BK20" s="29"/>
      <c r="BL20" s="29"/>
      <c r="BM20" s="29"/>
      <c r="BN20" s="29"/>
      <c r="BO20" s="42"/>
      <c r="BP20" s="29"/>
      <c r="BQ20" s="42"/>
      <c r="BR20" s="29"/>
      <c r="BS20" s="29"/>
      <c r="BT20" s="29"/>
      <c r="BU20" s="29"/>
      <c r="BV20" s="29"/>
      <c r="BW20" s="42"/>
      <c r="BX20" s="29"/>
      <c r="BY20" s="42"/>
      <c r="BZ20" s="29"/>
      <c r="CA20" s="29"/>
      <c r="CB20" s="29"/>
      <c r="CC20" s="29"/>
      <c r="CD20" s="29"/>
      <c r="CE20" s="42"/>
      <c r="CF20" s="44"/>
      <c r="CG20" s="29"/>
      <c r="CH20" s="29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</row>
    <row r="21" spans="1:114" s="35" customFormat="1" x14ac:dyDescent="0.2">
      <c r="A21" s="43"/>
      <c r="B21" s="61"/>
      <c r="C21" s="38"/>
      <c r="D21" s="29"/>
      <c r="E21" s="42"/>
      <c r="F21" s="29"/>
      <c r="G21" s="29"/>
      <c r="H21" s="29"/>
      <c r="I21" s="29"/>
      <c r="J21" s="29"/>
      <c r="K21" s="42"/>
      <c r="L21" s="29"/>
      <c r="M21" s="42"/>
      <c r="N21" s="29"/>
      <c r="O21" s="29"/>
      <c r="P21" s="29"/>
      <c r="Q21" s="29"/>
      <c r="R21" s="29"/>
      <c r="S21" s="42"/>
      <c r="T21" s="29"/>
      <c r="U21" s="42"/>
      <c r="V21" s="29"/>
      <c r="W21" s="29"/>
      <c r="X21" s="29"/>
      <c r="Y21" s="29"/>
      <c r="Z21" s="29"/>
      <c r="AA21" s="42"/>
      <c r="AB21" s="29"/>
      <c r="AC21" s="42"/>
      <c r="AD21" s="29"/>
      <c r="AE21" s="29"/>
      <c r="AF21" s="29"/>
      <c r="AG21" s="29"/>
      <c r="AH21" s="29"/>
      <c r="AI21" s="42"/>
      <c r="AJ21" s="29"/>
      <c r="AK21" s="42"/>
      <c r="AM21" s="29"/>
      <c r="AN21" s="29"/>
      <c r="AO21" s="29"/>
      <c r="AP21" s="29"/>
      <c r="AQ21" s="42"/>
      <c r="AR21" s="29"/>
      <c r="AS21" s="42"/>
      <c r="AT21" s="29"/>
      <c r="AU21" s="29"/>
      <c r="AV21" s="29"/>
      <c r="AW21" s="29"/>
      <c r="AX21" s="29"/>
      <c r="AY21" s="42"/>
      <c r="AZ21" s="29"/>
      <c r="BA21" s="42"/>
      <c r="BB21" s="29"/>
      <c r="BC21" s="29"/>
      <c r="BD21" s="29"/>
      <c r="BE21" s="29"/>
      <c r="BF21" s="29"/>
      <c r="BG21" s="42"/>
      <c r="BH21" s="29"/>
      <c r="BI21" s="42"/>
      <c r="BJ21" s="29"/>
      <c r="BK21" s="29"/>
      <c r="BL21" s="29"/>
      <c r="BM21" s="29"/>
      <c r="BN21" s="29"/>
      <c r="BO21" s="42"/>
      <c r="BP21" s="29"/>
      <c r="BQ21" s="42"/>
      <c r="BR21" s="29"/>
      <c r="BS21" s="29"/>
      <c r="BT21" s="29"/>
      <c r="BU21" s="29"/>
      <c r="BV21" s="29"/>
      <c r="BW21" s="42"/>
      <c r="BX21" s="29"/>
      <c r="BY21" s="42"/>
      <c r="BZ21" s="29"/>
      <c r="CA21" s="29"/>
      <c r="CB21" s="29"/>
      <c r="CC21" s="29"/>
      <c r="CD21" s="29"/>
      <c r="CE21" s="42"/>
      <c r="CF21" s="44"/>
      <c r="CG21" s="29"/>
      <c r="CH21" s="29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</row>
    <row r="22" spans="1:114" s="35" customFormat="1" x14ac:dyDescent="0.2">
      <c r="A22" s="15"/>
      <c r="B22" s="120"/>
      <c r="C22" s="16"/>
      <c r="E22" s="34"/>
      <c r="K22" s="34"/>
      <c r="M22" s="34"/>
      <c r="S22" s="34"/>
      <c r="U22" s="34"/>
      <c r="AA22" s="34"/>
      <c r="AC22" s="34"/>
      <c r="AI22" s="34"/>
      <c r="AK22" s="34"/>
      <c r="AQ22" s="34"/>
      <c r="AS22" s="34"/>
      <c r="AY22" s="34"/>
      <c r="BA22" s="34"/>
      <c r="BG22" s="34"/>
      <c r="BI22" s="34"/>
      <c r="BO22" s="34"/>
      <c r="BQ22" s="34"/>
      <c r="BW22" s="34"/>
      <c r="BY22" s="34"/>
      <c r="CE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</row>
    <row r="23" spans="1:114" s="8" customFormat="1" x14ac:dyDescent="0.2">
      <c r="A23" s="49"/>
      <c r="B23" s="99"/>
      <c r="C23" s="49"/>
      <c r="D23" s="50" t="s">
        <v>2</v>
      </c>
      <c r="E23" s="50" t="s">
        <v>2</v>
      </c>
      <c r="F23" s="50" t="s">
        <v>2</v>
      </c>
      <c r="G23" s="50" t="s">
        <v>2</v>
      </c>
      <c r="H23" s="50" t="s">
        <v>2</v>
      </c>
      <c r="I23" s="50" t="s">
        <v>2</v>
      </c>
      <c r="J23" s="50" t="s">
        <v>2</v>
      </c>
      <c r="K23" s="50" t="s">
        <v>2</v>
      </c>
      <c r="L23" s="50" t="s">
        <v>3</v>
      </c>
      <c r="M23" s="50" t="s">
        <v>3</v>
      </c>
      <c r="N23" s="50" t="s">
        <v>3</v>
      </c>
      <c r="O23" s="50" t="s">
        <v>3</v>
      </c>
      <c r="P23" s="50" t="s">
        <v>3</v>
      </c>
      <c r="Q23" s="50" t="s">
        <v>3</v>
      </c>
      <c r="R23" s="50" t="s">
        <v>3</v>
      </c>
      <c r="S23" s="50" t="s">
        <v>3</v>
      </c>
      <c r="T23" s="50" t="s">
        <v>4</v>
      </c>
      <c r="U23" s="50" t="s">
        <v>4</v>
      </c>
      <c r="V23" s="50" t="s">
        <v>4</v>
      </c>
      <c r="W23" s="50" t="s">
        <v>4</v>
      </c>
      <c r="X23" s="50" t="s">
        <v>4</v>
      </c>
      <c r="Y23" s="50" t="s">
        <v>4</v>
      </c>
      <c r="Z23" s="50" t="s">
        <v>4</v>
      </c>
      <c r="AA23" s="50" t="s">
        <v>4</v>
      </c>
      <c r="AB23" s="50" t="s">
        <v>5</v>
      </c>
      <c r="AC23" s="50" t="s">
        <v>5</v>
      </c>
      <c r="AD23" s="50" t="s">
        <v>5</v>
      </c>
      <c r="AE23" s="50" t="s">
        <v>5</v>
      </c>
      <c r="AF23" s="50" t="s">
        <v>5</v>
      </c>
      <c r="AG23" s="50" t="s">
        <v>5</v>
      </c>
      <c r="AH23" s="50" t="s">
        <v>5</v>
      </c>
      <c r="AI23" s="50" t="s">
        <v>5</v>
      </c>
      <c r="AJ23" s="50" t="s">
        <v>6</v>
      </c>
      <c r="AK23" s="50" t="s">
        <v>6</v>
      </c>
      <c r="AL23" s="50" t="s">
        <v>6</v>
      </c>
      <c r="AM23" s="50" t="s">
        <v>6</v>
      </c>
      <c r="AN23" s="50" t="s">
        <v>6</v>
      </c>
      <c r="AO23" s="50" t="s">
        <v>6</v>
      </c>
      <c r="AP23" s="50" t="s">
        <v>6</v>
      </c>
      <c r="AQ23" s="50" t="s">
        <v>6</v>
      </c>
      <c r="AR23" s="50" t="s">
        <v>7</v>
      </c>
      <c r="AS23" s="50" t="s">
        <v>7</v>
      </c>
      <c r="AT23" s="50" t="s">
        <v>7</v>
      </c>
      <c r="AU23" s="50" t="s">
        <v>7</v>
      </c>
      <c r="AV23" s="50" t="s">
        <v>7</v>
      </c>
      <c r="AW23" s="50" t="s">
        <v>7</v>
      </c>
      <c r="AX23" s="50" t="s">
        <v>7</v>
      </c>
      <c r="AY23" s="50" t="s">
        <v>7</v>
      </c>
      <c r="AZ23" s="50" t="s">
        <v>8</v>
      </c>
      <c r="BA23" s="50" t="s">
        <v>8</v>
      </c>
      <c r="BB23" s="50" t="s">
        <v>8</v>
      </c>
      <c r="BC23" s="50" t="s">
        <v>8</v>
      </c>
      <c r="BD23" s="50" t="s">
        <v>8</v>
      </c>
      <c r="BE23" s="50" t="s">
        <v>8</v>
      </c>
      <c r="BF23" s="50" t="s">
        <v>8</v>
      </c>
      <c r="BG23" s="50" t="s">
        <v>8</v>
      </c>
      <c r="BH23" s="50" t="s">
        <v>9</v>
      </c>
      <c r="BI23" s="50" t="s">
        <v>9</v>
      </c>
      <c r="BJ23" s="50" t="s">
        <v>9</v>
      </c>
      <c r="BK23" s="50" t="s">
        <v>9</v>
      </c>
      <c r="BL23" s="50" t="s">
        <v>9</v>
      </c>
      <c r="BM23" s="50" t="s">
        <v>9</v>
      </c>
      <c r="BN23" s="50" t="s">
        <v>9</v>
      </c>
      <c r="BO23" s="50" t="s">
        <v>9</v>
      </c>
      <c r="BP23" s="50" t="s">
        <v>10</v>
      </c>
      <c r="BQ23" s="50" t="s">
        <v>10</v>
      </c>
      <c r="BR23" s="50" t="s">
        <v>10</v>
      </c>
      <c r="BS23" s="50" t="s">
        <v>10</v>
      </c>
      <c r="BT23" s="50" t="s">
        <v>10</v>
      </c>
      <c r="BU23" s="50" t="s">
        <v>10</v>
      </c>
      <c r="BV23" s="50" t="s">
        <v>10</v>
      </c>
      <c r="BW23" s="50" t="s">
        <v>10</v>
      </c>
      <c r="BX23" s="50" t="s">
        <v>23</v>
      </c>
      <c r="BY23" s="50" t="s">
        <v>23</v>
      </c>
      <c r="BZ23" s="50" t="s">
        <v>23</v>
      </c>
      <c r="CA23" s="50" t="s">
        <v>23</v>
      </c>
      <c r="CB23" s="50" t="s">
        <v>23</v>
      </c>
      <c r="CC23" s="50" t="s">
        <v>23</v>
      </c>
      <c r="CD23" s="50" t="s">
        <v>23</v>
      </c>
      <c r="CE23" s="50" t="s">
        <v>23</v>
      </c>
      <c r="CF23" s="52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18"/>
      <c r="CT23" s="18"/>
      <c r="CU23" s="18"/>
      <c r="CV23" s="18"/>
      <c r="CW23" s="18"/>
      <c r="CX23" s="18"/>
    </row>
    <row r="24" spans="1:114" s="103" customFormat="1" x14ac:dyDescent="0.2">
      <c r="A24" s="92" t="s">
        <v>16</v>
      </c>
      <c r="B24" s="92" t="s">
        <v>28</v>
      </c>
      <c r="C24" s="106" t="s">
        <v>21</v>
      </c>
      <c r="D24" s="107" t="s">
        <v>15</v>
      </c>
      <c r="E24" s="108" t="s">
        <v>11</v>
      </c>
      <c r="F24" s="92" t="s">
        <v>19</v>
      </c>
      <c r="G24" s="92" t="s">
        <v>12</v>
      </c>
      <c r="H24" s="92" t="s">
        <v>13</v>
      </c>
      <c r="I24" s="92" t="s">
        <v>1</v>
      </c>
      <c r="J24" s="92" t="s">
        <v>14</v>
      </c>
      <c r="K24" s="109" t="s">
        <v>0</v>
      </c>
      <c r="L24" s="110" t="s">
        <v>46</v>
      </c>
      <c r="M24" s="108" t="s">
        <v>22</v>
      </c>
      <c r="N24" s="92" t="s">
        <v>19</v>
      </c>
      <c r="O24" s="92" t="s">
        <v>12</v>
      </c>
      <c r="P24" s="92" t="s">
        <v>13</v>
      </c>
      <c r="Q24" s="92" t="s">
        <v>1</v>
      </c>
      <c r="R24" s="111" t="s">
        <v>14</v>
      </c>
      <c r="S24" s="109" t="s">
        <v>0</v>
      </c>
      <c r="T24" s="110" t="s">
        <v>46</v>
      </c>
      <c r="U24" s="108" t="s">
        <v>22</v>
      </c>
      <c r="V24" s="92" t="s">
        <v>19</v>
      </c>
      <c r="W24" s="92" t="s">
        <v>12</v>
      </c>
      <c r="X24" s="92" t="s">
        <v>13</v>
      </c>
      <c r="Y24" s="92" t="s">
        <v>1</v>
      </c>
      <c r="Z24" s="111" t="s">
        <v>14</v>
      </c>
      <c r="AA24" s="109" t="s">
        <v>0</v>
      </c>
      <c r="AB24" s="110" t="s">
        <v>46</v>
      </c>
      <c r="AC24" s="108" t="s">
        <v>22</v>
      </c>
      <c r="AD24" s="92" t="s">
        <v>19</v>
      </c>
      <c r="AE24" s="92" t="s">
        <v>12</v>
      </c>
      <c r="AF24" s="92" t="s">
        <v>13</v>
      </c>
      <c r="AG24" s="92" t="s">
        <v>1</v>
      </c>
      <c r="AH24" s="111" t="s">
        <v>14</v>
      </c>
      <c r="AI24" s="109" t="s">
        <v>0</v>
      </c>
      <c r="AJ24" s="107" t="s">
        <v>24</v>
      </c>
      <c r="AK24" s="108" t="s">
        <v>25</v>
      </c>
      <c r="AL24" s="92" t="s">
        <v>19</v>
      </c>
      <c r="AM24" s="92" t="s">
        <v>12</v>
      </c>
      <c r="AN24" s="92" t="s">
        <v>13</v>
      </c>
      <c r="AO24" s="92" t="s">
        <v>1</v>
      </c>
      <c r="AP24" s="92" t="s">
        <v>14</v>
      </c>
      <c r="AQ24" s="109" t="s">
        <v>0</v>
      </c>
      <c r="AR24" s="107" t="s">
        <v>24</v>
      </c>
      <c r="AS24" s="108" t="s">
        <v>22</v>
      </c>
      <c r="AT24" s="92" t="s">
        <v>19</v>
      </c>
      <c r="AU24" s="92" t="s">
        <v>12</v>
      </c>
      <c r="AV24" s="92" t="s">
        <v>13</v>
      </c>
      <c r="AW24" s="92" t="s">
        <v>1</v>
      </c>
      <c r="AX24" s="92" t="s">
        <v>14</v>
      </c>
      <c r="AY24" s="109" t="s">
        <v>0</v>
      </c>
      <c r="AZ24" s="107" t="s">
        <v>24</v>
      </c>
      <c r="BA24" s="108" t="s">
        <v>22</v>
      </c>
      <c r="BB24" s="92" t="s">
        <v>19</v>
      </c>
      <c r="BC24" s="92" t="s">
        <v>12</v>
      </c>
      <c r="BD24" s="92" t="s">
        <v>13</v>
      </c>
      <c r="BE24" s="92" t="s">
        <v>1</v>
      </c>
      <c r="BF24" s="92" t="s">
        <v>14</v>
      </c>
      <c r="BG24" s="109" t="s">
        <v>0</v>
      </c>
      <c r="BH24" s="107" t="s">
        <v>15</v>
      </c>
      <c r="BI24" s="108" t="s">
        <v>11</v>
      </c>
      <c r="BJ24" s="92" t="s">
        <v>19</v>
      </c>
      <c r="BK24" s="92" t="s">
        <v>12</v>
      </c>
      <c r="BL24" s="92" t="s">
        <v>13</v>
      </c>
      <c r="BM24" s="92" t="s">
        <v>1</v>
      </c>
      <c r="BN24" s="92" t="s">
        <v>14</v>
      </c>
      <c r="BO24" s="109" t="s">
        <v>0</v>
      </c>
      <c r="BP24" s="110" t="s">
        <v>15</v>
      </c>
      <c r="BQ24" s="108" t="s">
        <v>11</v>
      </c>
      <c r="BR24" s="92" t="s">
        <v>19</v>
      </c>
      <c r="BS24" s="92" t="s">
        <v>12</v>
      </c>
      <c r="BT24" s="92" t="s">
        <v>13</v>
      </c>
      <c r="BU24" s="92" t="s">
        <v>1</v>
      </c>
      <c r="BV24" s="111" t="s">
        <v>14</v>
      </c>
      <c r="BW24" s="109" t="s">
        <v>0</v>
      </c>
      <c r="BX24" s="107" t="s">
        <v>15</v>
      </c>
      <c r="BY24" s="108" t="s">
        <v>11</v>
      </c>
      <c r="BZ24" s="92" t="s">
        <v>19</v>
      </c>
      <c r="CA24" s="92" t="s">
        <v>12</v>
      </c>
      <c r="CB24" s="92" t="s">
        <v>13</v>
      </c>
      <c r="CC24" s="92" t="s">
        <v>1</v>
      </c>
      <c r="CD24" s="92" t="s">
        <v>14</v>
      </c>
      <c r="CE24" s="109" t="s">
        <v>0</v>
      </c>
      <c r="CF24" s="112" t="s">
        <v>17</v>
      </c>
      <c r="CG24" s="113" t="s">
        <v>18</v>
      </c>
      <c r="CH24" s="99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9"/>
      <c r="CT24" s="9"/>
      <c r="CU24" s="9"/>
      <c r="CV24" s="9"/>
      <c r="CW24" s="9"/>
      <c r="CX24" s="9"/>
    </row>
    <row r="25" spans="1:114" x14ac:dyDescent="0.2">
      <c r="A25" s="20" t="s">
        <v>71</v>
      </c>
      <c r="B25" s="119">
        <v>1993</v>
      </c>
      <c r="C25" s="22" t="s">
        <v>33</v>
      </c>
      <c r="D25" s="10">
        <v>565</v>
      </c>
      <c r="E25" s="7">
        <f t="shared" ref="E25:E43" si="36">D25*2.1</f>
        <v>1186.5</v>
      </c>
      <c r="F25" s="3"/>
      <c r="G25" s="3"/>
      <c r="H25" s="3">
        <v>50</v>
      </c>
      <c r="I25" s="3">
        <v>220</v>
      </c>
      <c r="J25" s="3">
        <v>600</v>
      </c>
      <c r="K25" s="11">
        <f t="shared" ref="K25:K57" si="37">SUM(D25:J25)-D25</f>
        <v>2056.5</v>
      </c>
      <c r="L25" s="2">
        <v>647</v>
      </c>
      <c r="M25" s="7">
        <f t="shared" ref="M25:M57" si="38">L25*1.98</f>
        <v>1281.06</v>
      </c>
      <c r="N25" s="3"/>
      <c r="O25" s="3"/>
      <c r="P25" s="3">
        <v>40</v>
      </c>
      <c r="Q25" s="3">
        <v>150</v>
      </c>
      <c r="R25" s="5">
        <v>200</v>
      </c>
      <c r="S25" s="11">
        <f t="shared" ref="S25:S57" si="39">SUM(L25:R25)-L25</f>
        <v>1671.06</v>
      </c>
      <c r="T25" s="2">
        <v>638</v>
      </c>
      <c r="U25" s="7">
        <f t="shared" ref="U25:U57" si="40">(T25)*1.98</f>
        <v>1263.24</v>
      </c>
      <c r="V25" s="3"/>
      <c r="W25" s="3"/>
      <c r="X25" s="3">
        <v>100</v>
      </c>
      <c r="Y25" s="3">
        <v>160</v>
      </c>
      <c r="Z25" s="5">
        <v>200</v>
      </c>
      <c r="AA25" s="11">
        <f t="shared" ref="AA25:AA57" si="41">SUM(T25:Z25)-T25</f>
        <v>1723.2399999999998</v>
      </c>
      <c r="AB25" s="2"/>
      <c r="AC25" s="7">
        <f t="shared" ref="AC25:AC57" si="42">AB25*1.98</f>
        <v>0</v>
      </c>
      <c r="AD25" s="3"/>
      <c r="AE25" s="3"/>
      <c r="AF25" s="3"/>
      <c r="AG25" s="3"/>
      <c r="AH25" s="5"/>
      <c r="AI25" s="11">
        <f t="shared" ref="AI25:AI57" si="43">SUM(AB25:AH25)-AB25</f>
        <v>0</v>
      </c>
      <c r="AJ25" s="10">
        <v>653</v>
      </c>
      <c r="AK25" s="7">
        <f t="shared" ref="AK25:AK57" si="44">AJ25*1.98</f>
        <v>1292.94</v>
      </c>
      <c r="AL25" s="3"/>
      <c r="AM25" s="3"/>
      <c r="AN25" s="3">
        <v>200</v>
      </c>
      <c r="AO25" s="3">
        <v>170</v>
      </c>
      <c r="AP25" s="3">
        <v>400</v>
      </c>
      <c r="AQ25" s="11">
        <f t="shared" ref="AQ25:AQ57" si="45">SUM(AJ25:AP25)-AJ25</f>
        <v>2062.94</v>
      </c>
      <c r="AR25" s="10">
        <v>622</v>
      </c>
      <c r="AS25" s="7">
        <f t="shared" ref="AS25:AS57" si="46">AR25*1.98</f>
        <v>1231.56</v>
      </c>
      <c r="AT25" s="3"/>
      <c r="AU25" s="3"/>
      <c r="AV25" s="3">
        <v>800</v>
      </c>
      <c r="AW25" s="3">
        <v>240</v>
      </c>
      <c r="AX25" s="3">
        <v>200</v>
      </c>
      <c r="AY25" s="11">
        <f t="shared" ref="AY25:AY57" si="47">SUM(AR25:AX25)-AR25</f>
        <v>2471.56</v>
      </c>
      <c r="AZ25" s="10">
        <v>630</v>
      </c>
      <c r="BA25" s="7">
        <f t="shared" ref="BA25:BA57" si="48">AZ25*1.98</f>
        <v>1247.4000000000001</v>
      </c>
      <c r="BB25" s="3"/>
      <c r="BC25" s="3">
        <v>100</v>
      </c>
      <c r="BD25" s="3"/>
      <c r="BE25" s="3">
        <v>170</v>
      </c>
      <c r="BF25" s="3">
        <v>200</v>
      </c>
      <c r="BG25" s="11">
        <f t="shared" ref="BG25:BG57" si="49">SUM(AZ25:BF25)-AZ25</f>
        <v>1717.4</v>
      </c>
      <c r="BH25" s="10">
        <v>560</v>
      </c>
      <c r="BI25" s="7">
        <f t="shared" ref="BI25:BI57" si="50">BH25*2.1</f>
        <v>1176</v>
      </c>
      <c r="BJ25" s="3"/>
      <c r="BK25" s="3"/>
      <c r="BL25" s="3">
        <v>100</v>
      </c>
      <c r="BM25" s="3">
        <v>100</v>
      </c>
      <c r="BN25" s="3">
        <v>200</v>
      </c>
      <c r="BO25" s="11">
        <f t="shared" ref="BO25:BO57" si="51">SUM(BH25:BN25)-BH25</f>
        <v>1576</v>
      </c>
      <c r="BP25" s="2"/>
      <c r="BQ25" s="7">
        <f t="shared" ref="BQ25:BQ57" si="52">(BP25)*2.1</f>
        <v>0</v>
      </c>
      <c r="BR25" s="3"/>
      <c r="BS25" s="3"/>
      <c r="BT25" s="3"/>
      <c r="BU25" s="3"/>
      <c r="BV25" s="5"/>
      <c r="BW25" s="11">
        <f t="shared" ref="BW25:BW57" si="53">SUM(BP25:BV25)-BP25</f>
        <v>0</v>
      </c>
      <c r="BX25" s="10">
        <v>569</v>
      </c>
      <c r="BY25" s="7">
        <f t="shared" ref="BY25:BY57" si="54">BX25*2.1</f>
        <v>1194.9000000000001</v>
      </c>
      <c r="BZ25" s="3"/>
      <c r="CA25" s="3"/>
      <c r="CB25" s="3">
        <v>300</v>
      </c>
      <c r="CC25" s="3">
        <v>120</v>
      </c>
      <c r="CD25" s="3">
        <v>200</v>
      </c>
      <c r="CE25" s="11">
        <f t="shared" ref="CE25:CE57" si="55">SUM(BX25:CD25)-BX25</f>
        <v>1814.9</v>
      </c>
      <c r="CF25" s="63">
        <f t="shared" ref="CF25:CF57" si="56">AVERAGE(CT25:CX25)</f>
        <v>2025.828</v>
      </c>
      <c r="CG25" s="81">
        <v>1</v>
      </c>
      <c r="CH25" s="2"/>
      <c r="CI25" s="34">
        <f t="shared" ref="CI25:CI55" si="57">K25</f>
        <v>2056.5</v>
      </c>
      <c r="CJ25" s="34">
        <f t="shared" ref="CJ25:CJ55" si="58">S25</f>
        <v>1671.06</v>
      </c>
      <c r="CK25" s="34">
        <f t="shared" ref="CK25:CK55" si="59">AA25</f>
        <v>1723.2399999999998</v>
      </c>
      <c r="CL25" s="34">
        <f t="shared" ref="CL25:CL55" si="60">AI25</f>
        <v>0</v>
      </c>
      <c r="CM25" s="34">
        <f t="shared" ref="CM25:CM55" si="61">AQ25</f>
        <v>2062.94</v>
      </c>
      <c r="CN25" s="34">
        <f t="shared" ref="CN25:CN55" si="62">AY25</f>
        <v>2471.56</v>
      </c>
      <c r="CO25" s="34">
        <f t="shared" ref="CO25:CO55" si="63">BG25</f>
        <v>1717.4</v>
      </c>
      <c r="CP25" s="34">
        <f t="shared" ref="CP25:CP55" si="64">BO25</f>
        <v>1576</v>
      </c>
      <c r="CQ25" s="34">
        <f t="shared" ref="CQ25:CQ55" si="65">BW25</f>
        <v>0</v>
      </c>
      <c r="CR25" s="34">
        <f t="shared" ref="CR25:CR55" si="66">CE25</f>
        <v>1814.9</v>
      </c>
      <c r="CT25" s="6">
        <f t="shared" ref="CT25:CT57" si="67">LARGE($CI25:$CR25,1)</f>
        <v>2471.56</v>
      </c>
      <c r="CU25" s="6">
        <f t="shared" ref="CU25:CU57" si="68">LARGE($CI25:$CR25,2)</f>
        <v>2062.94</v>
      </c>
      <c r="CV25" s="6">
        <f t="shared" ref="CV25:CV57" si="69">LARGE($CI25:$CR25,3)</f>
        <v>2056.5</v>
      </c>
      <c r="CW25" s="6">
        <f t="shared" ref="CW25:CW57" si="70">LARGE($CI25:$CR25,4)</f>
        <v>1814.9</v>
      </c>
      <c r="CX25" s="6">
        <f t="shared" ref="CX25:CX57" si="71">LARGE($CI25:$CR25,5)</f>
        <v>1723.2399999999998</v>
      </c>
    </row>
    <row r="26" spans="1:114" x14ac:dyDescent="0.2">
      <c r="A26" s="20" t="s">
        <v>20</v>
      </c>
      <c r="B26" s="119">
        <v>1990</v>
      </c>
      <c r="C26" s="22" t="s">
        <v>34</v>
      </c>
      <c r="D26" s="10">
        <v>564</v>
      </c>
      <c r="E26" s="7">
        <f t="shared" si="36"/>
        <v>1184.4000000000001</v>
      </c>
      <c r="F26" s="3"/>
      <c r="G26" s="3"/>
      <c r="H26" s="3">
        <v>40</v>
      </c>
      <c r="I26" s="3">
        <v>220</v>
      </c>
      <c r="J26" s="3">
        <v>600</v>
      </c>
      <c r="K26" s="11">
        <f t="shared" si="37"/>
        <v>2044.4</v>
      </c>
      <c r="L26" s="2">
        <v>608</v>
      </c>
      <c r="M26" s="7">
        <f t="shared" si="38"/>
        <v>1203.8399999999999</v>
      </c>
      <c r="N26" s="3"/>
      <c r="O26" s="3"/>
      <c r="P26" s="3">
        <v>100</v>
      </c>
      <c r="Q26" s="3">
        <v>150</v>
      </c>
      <c r="R26" s="5"/>
      <c r="S26" s="11">
        <f t="shared" si="39"/>
        <v>1453.8400000000001</v>
      </c>
      <c r="T26" s="2">
        <v>611</v>
      </c>
      <c r="U26" s="7">
        <f t="shared" si="40"/>
        <v>1209.78</v>
      </c>
      <c r="V26" s="3"/>
      <c r="W26" s="3"/>
      <c r="X26" s="3">
        <v>300</v>
      </c>
      <c r="Y26" s="3">
        <v>160</v>
      </c>
      <c r="Z26" s="5"/>
      <c r="AA26" s="11">
        <f t="shared" si="41"/>
        <v>1669.7799999999997</v>
      </c>
      <c r="AB26" s="2"/>
      <c r="AC26" s="7">
        <f t="shared" si="42"/>
        <v>0</v>
      </c>
      <c r="AD26" s="3"/>
      <c r="AE26" s="3"/>
      <c r="AF26" s="3"/>
      <c r="AG26" s="3"/>
      <c r="AH26" s="5"/>
      <c r="AI26" s="11">
        <f t="shared" si="43"/>
        <v>0</v>
      </c>
      <c r="AJ26" s="10">
        <v>614</v>
      </c>
      <c r="AK26" s="7">
        <f t="shared" si="44"/>
        <v>1215.72</v>
      </c>
      <c r="AL26" s="3"/>
      <c r="AM26" s="3"/>
      <c r="AN26" s="3">
        <v>80</v>
      </c>
      <c r="AO26" s="3">
        <v>170</v>
      </c>
      <c r="AP26" s="3"/>
      <c r="AQ26" s="11">
        <f t="shared" si="45"/>
        <v>1465.7200000000003</v>
      </c>
      <c r="AR26" s="10">
        <v>611</v>
      </c>
      <c r="AS26" s="7">
        <f t="shared" si="46"/>
        <v>1209.78</v>
      </c>
      <c r="AT26" s="3"/>
      <c r="AU26" s="3"/>
      <c r="AV26" s="3">
        <v>300</v>
      </c>
      <c r="AW26" s="3">
        <v>240</v>
      </c>
      <c r="AX26" s="3"/>
      <c r="AY26" s="11">
        <f t="shared" si="47"/>
        <v>1749.7799999999997</v>
      </c>
      <c r="AZ26" s="10">
        <v>622</v>
      </c>
      <c r="BA26" s="7">
        <f t="shared" si="48"/>
        <v>1231.56</v>
      </c>
      <c r="BB26" s="3"/>
      <c r="BC26" s="3">
        <v>300</v>
      </c>
      <c r="BD26" s="3"/>
      <c r="BE26" s="3">
        <v>170</v>
      </c>
      <c r="BF26" s="3">
        <v>400</v>
      </c>
      <c r="BG26" s="11">
        <f t="shared" si="49"/>
        <v>2101.56</v>
      </c>
      <c r="BH26" s="10"/>
      <c r="BI26" s="7">
        <f t="shared" si="50"/>
        <v>0</v>
      </c>
      <c r="BJ26" s="3"/>
      <c r="BK26" s="3"/>
      <c r="BL26" s="3"/>
      <c r="BM26" s="3"/>
      <c r="BN26" s="3"/>
      <c r="BO26" s="11">
        <f t="shared" si="51"/>
        <v>0</v>
      </c>
      <c r="BP26" s="2">
        <v>571</v>
      </c>
      <c r="BQ26" s="7">
        <f t="shared" si="52"/>
        <v>1199.1000000000001</v>
      </c>
      <c r="BR26" s="3"/>
      <c r="BS26" s="3"/>
      <c r="BT26" s="3">
        <v>300</v>
      </c>
      <c r="BU26" s="3">
        <v>150</v>
      </c>
      <c r="BV26" s="5">
        <v>200</v>
      </c>
      <c r="BW26" s="11">
        <f t="shared" si="53"/>
        <v>1849.1000000000004</v>
      </c>
      <c r="BX26" s="10"/>
      <c r="BY26" s="7">
        <f t="shared" si="54"/>
        <v>0</v>
      </c>
      <c r="BZ26" s="3"/>
      <c r="CA26" s="3"/>
      <c r="CB26" s="3"/>
      <c r="CC26" s="3"/>
      <c r="CD26" s="3"/>
      <c r="CE26" s="11">
        <f t="shared" si="55"/>
        <v>0</v>
      </c>
      <c r="CF26" s="63">
        <f t="shared" si="56"/>
        <v>1882.9239999999998</v>
      </c>
      <c r="CG26" s="82">
        <v>2</v>
      </c>
      <c r="CH26" s="2"/>
      <c r="CI26" s="34">
        <f t="shared" si="57"/>
        <v>2044.4</v>
      </c>
      <c r="CJ26" s="34">
        <f t="shared" si="58"/>
        <v>1453.8400000000001</v>
      </c>
      <c r="CK26" s="34">
        <f t="shared" si="59"/>
        <v>1669.7799999999997</v>
      </c>
      <c r="CL26" s="34">
        <f t="shared" si="60"/>
        <v>0</v>
      </c>
      <c r="CM26" s="34">
        <f t="shared" si="61"/>
        <v>1465.7200000000003</v>
      </c>
      <c r="CN26" s="34">
        <f t="shared" si="62"/>
        <v>1749.7799999999997</v>
      </c>
      <c r="CO26" s="34">
        <f t="shared" si="63"/>
        <v>2101.56</v>
      </c>
      <c r="CP26" s="34">
        <f t="shared" si="64"/>
        <v>0</v>
      </c>
      <c r="CQ26" s="34">
        <f t="shared" si="65"/>
        <v>1849.1000000000004</v>
      </c>
      <c r="CR26" s="34">
        <f t="shared" si="66"/>
        <v>0</v>
      </c>
      <c r="CT26" s="6">
        <f t="shared" si="67"/>
        <v>2101.56</v>
      </c>
      <c r="CU26" s="6">
        <f t="shared" si="68"/>
        <v>2044.4</v>
      </c>
      <c r="CV26" s="6">
        <f t="shared" si="69"/>
        <v>1849.1000000000004</v>
      </c>
      <c r="CW26" s="6">
        <f t="shared" si="70"/>
        <v>1749.7799999999997</v>
      </c>
      <c r="CX26" s="6">
        <f t="shared" si="71"/>
        <v>1669.7799999999997</v>
      </c>
    </row>
    <row r="27" spans="1:114" x14ac:dyDescent="0.2">
      <c r="A27" s="20" t="s">
        <v>91</v>
      </c>
      <c r="B27" s="119">
        <v>1962</v>
      </c>
      <c r="C27" s="22" t="s">
        <v>36</v>
      </c>
      <c r="D27" s="10"/>
      <c r="E27" s="7">
        <f t="shared" si="36"/>
        <v>0</v>
      </c>
      <c r="F27" s="3"/>
      <c r="G27" s="3"/>
      <c r="H27" s="3"/>
      <c r="I27" s="3"/>
      <c r="J27" s="3"/>
      <c r="K27" s="11">
        <f t="shared" si="37"/>
        <v>0</v>
      </c>
      <c r="L27" s="2"/>
      <c r="M27" s="7">
        <f t="shared" si="38"/>
        <v>0</v>
      </c>
      <c r="N27" s="3"/>
      <c r="O27" s="3"/>
      <c r="P27" s="3"/>
      <c r="Q27" s="3"/>
      <c r="R27" s="5"/>
      <c r="S27" s="11">
        <f t="shared" si="39"/>
        <v>0</v>
      </c>
      <c r="T27" s="2">
        <v>609</v>
      </c>
      <c r="U27" s="7">
        <f t="shared" si="40"/>
        <v>1205.82</v>
      </c>
      <c r="V27" s="3"/>
      <c r="W27" s="3"/>
      <c r="X27" s="3">
        <v>200</v>
      </c>
      <c r="Y27" s="3">
        <v>160</v>
      </c>
      <c r="Z27" s="5"/>
      <c r="AA27" s="11">
        <f t="shared" si="41"/>
        <v>1565.8199999999997</v>
      </c>
      <c r="AB27" s="2">
        <v>624</v>
      </c>
      <c r="AC27" s="7">
        <f t="shared" si="42"/>
        <v>1235.52</v>
      </c>
      <c r="AD27" s="3"/>
      <c r="AE27" s="3"/>
      <c r="AF27" s="3">
        <v>300</v>
      </c>
      <c r="AG27" s="3">
        <v>80</v>
      </c>
      <c r="AH27" s="5">
        <v>200</v>
      </c>
      <c r="AI27" s="11">
        <f t="shared" si="43"/>
        <v>1815.52</v>
      </c>
      <c r="AJ27" s="10">
        <v>615</v>
      </c>
      <c r="AK27" s="7">
        <f t="shared" si="44"/>
        <v>1217.7</v>
      </c>
      <c r="AL27" s="3"/>
      <c r="AM27" s="3"/>
      <c r="AN27" s="3">
        <v>300</v>
      </c>
      <c r="AO27" s="3">
        <v>170</v>
      </c>
      <c r="AP27" s="3">
        <v>200</v>
      </c>
      <c r="AQ27" s="11">
        <f t="shared" si="45"/>
        <v>1887.6999999999998</v>
      </c>
      <c r="AR27" s="10">
        <v>624</v>
      </c>
      <c r="AS27" s="7">
        <f t="shared" si="46"/>
        <v>1235.52</v>
      </c>
      <c r="AT27" s="3"/>
      <c r="AU27" s="3"/>
      <c r="AV27" s="3">
        <v>80</v>
      </c>
      <c r="AW27" s="3">
        <v>240</v>
      </c>
      <c r="AX27" s="3">
        <v>200</v>
      </c>
      <c r="AY27" s="11">
        <f t="shared" si="47"/>
        <v>1755.52</v>
      </c>
      <c r="AZ27" s="10">
        <v>605</v>
      </c>
      <c r="BA27" s="7">
        <f t="shared" si="48"/>
        <v>1197.9000000000001</v>
      </c>
      <c r="BB27" s="3"/>
      <c r="BC27" s="3">
        <v>200</v>
      </c>
      <c r="BD27" s="3"/>
      <c r="BE27" s="3">
        <v>170</v>
      </c>
      <c r="BF27" s="3"/>
      <c r="BG27" s="11">
        <f t="shared" si="49"/>
        <v>1567.9</v>
      </c>
      <c r="BH27" s="10"/>
      <c r="BI27" s="7">
        <f t="shared" si="50"/>
        <v>0</v>
      </c>
      <c r="BJ27" s="3"/>
      <c r="BK27" s="3"/>
      <c r="BL27" s="3"/>
      <c r="BM27" s="3"/>
      <c r="BN27" s="3"/>
      <c r="BO27" s="11">
        <f t="shared" si="51"/>
        <v>0</v>
      </c>
      <c r="BP27" s="2"/>
      <c r="BQ27" s="7">
        <f t="shared" si="52"/>
        <v>0</v>
      </c>
      <c r="BR27" s="3"/>
      <c r="BS27" s="3"/>
      <c r="BT27" s="3"/>
      <c r="BU27" s="3"/>
      <c r="BV27" s="5"/>
      <c r="BW27" s="11">
        <f t="shared" si="53"/>
        <v>0</v>
      </c>
      <c r="BX27" s="10"/>
      <c r="BY27" s="7">
        <f t="shared" si="54"/>
        <v>0</v>
      </c>
      <c r="BZ27" s="3"/>
      <c r="CA27" s="3"/>
      <c r="CB27" s="3"/>
      <c r="CC27" s="3"/>
      <c r="CD27" s="3"/>
      <c r="CE27" s="11">
        <f t="shared" si="55"/>
        <v>0</v>
      </c>
      <c r="CF27" s="63">
        <f t="shared" si="56"/>
        <v>1718.4919999999997</v>
      </c>
      <c r="CG27" s="82">
        <v>3</v>
      </c>
      <c r="CH27" s="2"/>
      <c r="CI27" s="34">
        <f t="shared" si="57"/>
        <v>0</v>
      </c>
      <c r="CJ27" s="34">
        <f t="shared" si="58"/>
        <v>0</v>
      </c>
      <c r="CK27" s="34">
        <f t="shared" si="59"/>
        <v>1565.8199999999997</v>
      </c>
      <c r="CL27" s="34">
        <f t="shared" si="60"/>
        <v>1815.52</v>
      </c>
      <c r="CM27" s="34">
        <f t="shared" si="61"/>
        <v>1887.6999999999998</v>
      </c>
      <c r="CN27" s="34">
        <f t="shared" si="62"/>
        <v>1755.52</v>
      </c>
      <c r="CO27" s="34">
        <f t="shared" si="63"/>
        <v>1567.9</v>
      </c>
      <c r="CP27" s="34">
        <f t="shared" si="64"/>
        <v>0</v>
      </c>
      <c r="CQ27" s="34">
        <f t="shared" si="65"/>
        <v>0</v>
      </c>
      <c r="CR27" s="34">
        <f t="shared" si="66"/>
        <v>0</v>
      </c>
      <c r="CT27" s="6">
        <f t="shared" si="67"/>
        <v>1887.6999999999998</v>
      </c>
      <c r="CU27" s="6">
        <f t="shared" si="68"/>
        <v>1815.52</v>
      </c>
      <c r="CV27" s="6">
        <f t="shared" si="69"/>
        <v>1755.52</v>
      </c>
      <c r="CW27" s="6">
        <f t="shared" si="70"/>
        <v>1567.9</v>
      </c>
      <c r="CX27" s="6">
        <f t="shared" si="71"/>
        <v>1565.8199999999997</v>
      </c>
    </row>
    <row r="28" spans="1:114" x14ac:dyDescent="0.2">
      <c r="A28" s="20" t="s">
        <v>32</v>
      </c>
      <c r="B28" s="119">
        <v>1967</v>
      </c>
      <c r="C28" s="23" t="s">
        <v>152</v>
      </c>
      <c r="D28" s="10">
        <v>574</v>
      </c>
      <c r="E28" s="7">
        <f t="shared" si="36"/>
        <v>1205.4000000000001</v>
      </c>
      <c r="F28" s="3"/>
      <c r="G28" s="3"/>
      <c r="H28" s="4">
        <v>60</v>
      </c>
      <c r="I28" s="3">
        <v>220</v>
      </c>
      <c r="J28" s="3">
        <v>2200</v>
      </c>
      <c r="K28" s="11">
        <f t="shared" si="37"/>
        <v>3685.3999999999996</v>
      </c>
      <c r="L28" s="2"/>
      <c r="M28" s="7">
        <f t="shared" si="38"/>
        <v>0</v>
      </c>
      <c r="N28" s="3"/>
      <c r="O28" s="3"/>
      <c r="P28" s="4"/>
      <c r="Q28" s="3"/>
      <c r="R28" s="5"/>
      <c r="S28" s="11">
        <f t="shared" si="39"/>
        <v>0</v>
      </c>
      <c r="T28" s="2">
        <v>629</v>
      </c>
      <c r="U28" s="7">
        <f t="shared" si="40"/>
        <v>1245.42</v>
      </c>
      <c r="V28" s="3"/>
      <c r="W28" s="3"/>
      <c r="X28" s="4">
        <v>80</v>
      </c>
      <c r="Y28" s="3">
        <v>160</v>
      </c>
      <c r="Z28" s="5">
        <v>200</v>
      </c>
      <c r="AA28" s="11">
        <f t="shared" si="41"/>
        <v>1685.42</v>
      </c>
      <c r="AB28" s="2"/>
      <c r="AC28" s="7">
        <f t="shared" si="42"/>
        <v>0</v>
      </c>
      <c r="AD28" s="3"/>
      <c r="AE28" s="3"/>
      <c r="AF28" s="4"/>
      <c r="AG28" s="3"/>
      <c r="AH28" s="5"/>
      <c r="AI28" s="11">
        <f t="shared" si="43"/>
        <v>0</v>
      </c>
      <c r="AJ28" s="10"/>
      <c r="AK28" s="7">
        <f t="shared" si="44"/>
        <v>0</v>
      </c>
      <c r="AL28" s="3"/>
      <c r="AM28" s="3"/>
      <c r="AN28" s="4"/>
      <c r="AO28" s="3"/>
      <c r="AP28" s="3"/>
      <c r="AQ28" s="11">
        <f t="shared" si="45"/>
        <v>0</v>
      </c>
      <c r="AR28" s="10">
        <v>603</v>
      </c>
      <c r="AS28" s="7">
        <f t="shared" si="46"/>
        <v>1193.94</v>
      </c>
      <c r="AT28" s="3"/>
      <c r="AU28" s="3"/>
      <c r="AV28" s="4"/>
      <c r="AW28" s="3">
        <v>240</v>
      </c>
      <c r="AX28" s="3"/>
      <c r="AY28" s="11">
        <f t="shared" si="47"/>
        <v>1433.94</v>
      </c>
      <c r="AZ28" s="10"/>
      <c r="BA28" s="7">
        <f t="shared" si="48"/>
        <v>0</v>
      </c>
      <c r="BB28" s="3"/>
      <c r="BC28" s="3"/>
      <c r="BD28" s="4"/>
      <c r="BE28" s="3"/>
      <c r="BF28" s="3"/>
      <c r="BG28" s="11">
        <f t="shared" si="49"/>
        <v>0</v>
      </c>
      <c r="BH28" s="10"/>
      <c r="BI28" s="7">
        <f t="shared" si="50"/>
        <v>0</v>
      </c>
      <c r="BJ28" s="3"/>
      <c r="BK28" s="3"/>
      <c r="BL28" s="4"/>
      <c r="BM28" s="3"/>
      <c r="BN28" s="3"/>
      <c r="BO28" s="11">
        <f t="shared" si="51"/>
        <v>0</v>
      </c>
      <c r="BP28" s="2">
        <v>556</v>
      </c>
      <c r="BQ28" s="7">
        <f t="shared" si="52"/>
        <v>1167.6000000000001</v>
      </c>
      <c r="BR28" s="3"/>
      <c r="BS28" s="3"/>
      <c r="BT28" s="4">
        <v>100</v>
      </c>
      <c r="BU28" s="3">
        <v>150</v>
      </c>
      <c r="BV28" s="5"/>
      <c r="BW28" s="11">
        <f t="shared" si="53"/>
        <v>1417.6000000000001</v>
      </c>
      <c r="BX28" s="10"/>
      <c r="BY28" s="7">
        <f t="shared" si="54"/>
        <v>0</v>
      </c>
      <c r="BZ28" s="3"/>
      <c r="CA28" s="3"/>
      <c r="CB28" s="4"/>
      <c r="CC28" s="3"/>
      <c r="CD28" s="3"/>
      <c r="CE28" s="11">
        <f t="shared" si="55"/>
        <v>0</v>
      </c>
      <c r="CF28" s="63">
        <f t="shared" si="56"/>
        <v>1644.4720000000002</v>
      </c>
      <c r="CG28" s="82">
        <v>4</v>
      </c>
      <c r="CH28" s="2"/>
      <c r="CI28" s="34">
        <f t="shared" si="57"/>
        <v>3685.3999999999996</v>
      </c>
      <c r="CJ28" s="34">
        <f t="shared" si="58"/>
        <v>0</v>
      </c>
      <c r="CK28" s="34">
        <f t="shared" si="59"/>
        <v>1685.42</v>
      </c>
      <c r="CL28" s="34">
        <f t="shared" si="60"/>
        <v>0</v>
      </c>
      <c r="CM28" s="34">
        <f t="shared" si="61"/>
        <v>0</v>
      </c>
      <c r="CN28" s="34">
        <f t="shared" si="62"/>
        <v>1433.94</v>
      </c>
      <c r="CO28" s="34">
        <f t="shared" si="63"/>
        <v>0</v>
      </c>
      <c r="CP28" s="34">
        <f t="shared" si="64"/>
        <v>0</v>
      </c>
      <c r="CQ28" s="34">
        <f t="shared" si="65"/>
        <v>1417.6000000000001</v>
      </c>
      <c r="CR28" s="34">
        <f t="shared" si="66"/>
        <v>0</v>
      </c>
      <c r="CT28" s="6">
        <f t="shared" si="67"/>
        <v>3685.3999999999996</v>
      </c>
      <c r="CU28" s="6">
        <f t="shared" si="68"/>
        <v>1685.42</v>
      </c>
      <c r="CV28" s="6">
        <f t="shared" si="69"/>
        <v>1433.94</v>
      </c>
      <c r="CW28" s="6">
        <f t="shared" si="70"/>
        <v>1417.6000000000001</v>
      </c>
      <c r="CX28" s="6">
        <f t="shared" si="71"/>
        <v>0</v>
      </c>
    </row>
    <row r="29" spans="1:114" x14ac:dyDescent="0.2">
      <c r="A29" s="20" t="s">
        <v>117</v>
      </c>
      <c r="B29" s="119">
        <v>1972</v>
      </c>
      <c r="C29" s="23" t="s">
        <v>152</v>
      </c>
      <c r="D29" s="10">
        <v>550</v>
      </c>
      <c r="E29" s="7">
        <f t="shared" si="36"/>
        <v>1155</v>
      </c>
      <c r="F29" s="3"/>
      <c r="G29" s="3"/>
      <c r="H29" s="3">
        <v>200</v>
      </c>
      <c r="I29" s="3">
        <v>220</v>
      </c>
      <c r="J29" s="3">
        <v>200</v>
      </c>
      <c r="K29" s="11">
        <f t="shared" si="37"/>
        <v>1775</v>
      </c>
      <c r="L29" s="2">
        <v>625</v>
      </c>
      <c r="M29" s="7">
        <f t="shared" si="38"/>
        <v>1237.5</v>
      </c>
      <c r="N29" s="3"/>
      <c r="O29" s="3"/>
      <c r="P29" s="3">
        <v>300</v>
      </c>
      <c r="Q29" s="3">
        <v>150</v>
      </c>
      <c r="R29" s="5">
        <v>200</v>
      </c>
      <c r="S29" s="11">
        <f t="shared" si="39"/>
        <v>1887.5</v>
      </c>
      <c r="T29" s="2">
        <v>588</v>
      </c>
      <c r="U29" s="7">
        <f t="shared" si="40"/>
        <v>1164.24</v>
      </c>
      <c r="V29" s="3"/>
      <c r="W29" s="3"/>
      <c r="X29" s="3"/>
      <c r="Y29" s="3">
        <v>160</v>
      </c>
      <c r="Z29" s="5"/>
      <c r="AA29" s="11">
        <f t="shared" si="41"/>
        <v>1324.24</v>
      </c>
      <c r="AB29" s="2"/>
      <c r="AC29" s="7">
        <f t="shared" si="42"/>
        <v>0</v>
      </c>
      <c r="AD29" s="3"/>
      <c r="AE29" s="3"/>
      <c r="AF29" s="3"/>
      <c r="AG29" s="3"/>
      <c r="AH29" s="5"/>
      <c r="AI29" s="11">
        <f t="shared" si="43"/>
        <v>0</v>
      </c>
      <c r="AJ29" s="10"/>
      <c r="AK29" s="7">
        <f t="shared" si="44"/>
        <v>0</v>
      </c>
      <c r="AL29" s="3"/>
      <c r="AM29" s="3"/>
      <c r="AN29" s="3"/>
      <c r="AO29" s="3"/>
      <c r="AP29" s="3"/>
      <c r="AQ29" s="11">
        <f t="shared" si="45"/>
        <v>0</v>
      </c>
      <c r="AR29" s="10">
        <v>550</v>
      </c>
      <c r="AS29" s="7">
        <f t="shared" si="46"/>
        <v>1089</v>
      </c>
      <c r="AT29" s="3"/>
      <c r="AU29" s="3"/>
      <c r="AV29" s="3"/>
      <c r="AW29" s="3">
        <v>240</v>
      </c>
      <c r="AX29" s="3"/>
      <c r="AY29" s="11">
        <f t="shared" si="47"/>
        <v>1329</v>
      </c>
      <c r="AZ29" s="10"/>
      <c r="BA29" s="7">
        <f t="shared" si="48"/>
        <v>0</v>
      </c>
      <c r="BB29" s="3"/>
      <c r="BC29" s="3"/>
      <c r="BD29" s="3"/>
      <c r="BE29" s="3"/>
      <c r="BF29" s="3"/>
      <c r="BG29" s="11">
        <f t="shared" si="49"/>
        <v>0</v>
      </c>
      <c r="BH29" s="10">
        <v>556</v>
      </c>
      <c r="BI29" s="7">
        <f t="shared" si="50"/>
        <v>1167.6000000000001</v>
      </c>
      <c r="BJ29" s="3"/>
      <c r="BK29" s="3"/>
      <c r="BL29" s="3">
        <v>300</v>
      </c>
      <c r="BM29" s="3">
        <v>100</v>
      </c>
      <c r="BN29" s="3"/>
      <c r="BO29" s="11">
        <f t="shared" si="51"/>
        <v>1567.6000000000004</v>
      </c>
      <c r="BP29" s="2">
        <v>553</v>
      </c>
      <c r="BQ29" s="7">
        <f t="shared" si="52"/>
        <v>1161.3</v>
      </c>
      <c r="BR29" s="3"/>
      <c r="BS29" s="3"/>
      <c r="BT29" s="3">
        <v>80</v>
      </c>
      <c r="BU29" s="3">
        <v>150</v>
      </c>
      <c r="BV29" s="5"/>
      <c r="BW29" s="11">
        <f t="shared" si="53"/>
        <v>1391.3</v>
      </c>
      <c r="BX29" s="10">
        <v>555</v>
      </c>
      <c r="BY29" s="7">
        <f t="shared" si="54"/>
        <v>1165.5</v>
      </c>
      <c r="BZ29" s="3"/>
      <c r="CA29" s="3"/>
      <c r="CB29" s="3">
        <v>100</v>
      </c>
      <c r="CC29" s="3">
        <v>120</v>
      </c>
      <c r="CD29" s="3"/>
      <c r="CE29" s="11">
        <f t="shared" si="55"/>
        <v>1385.5</v>
      </c>
      <c r="CF29" s="63">
        <f t="shared" si="56"/>
        <v>1601.38</v>
      </c>
      <c r="CG29" s="82">
        <v>5</v>
      </c>
      <c r="CH29" s="2"/>
      <c r="CI29" s="34">
        <f t="shared" si="57"/>
        <v>1775</v>
      </c>
      <c r="CJ29" s="34">
        <f t="shared" si="58"/>
        <v>1887.5</v>
      </c>
      <c r="CK29" s="34">
        <f t="shared" si="59"/>
        <v>1324.24</v>
      </c>
      <c r="CL29" s="34">
        <f t="shared" si="60"/>
        <v>0</v>
      </c>
      <c r="CM29" s="34">
        <f t="shared" si="61"/>
        <v>0</v>
      </c>
      <c r="CN29" s="34">
        <f t="shared" si="62"/>
        <v>1329</v>
      </c>
      <c r="CO29" s="34">
        <f t="shared" si="63"/>
        <v>0</v>
      </c>
      <c r="CP29" s="34">
        <f t="shared" si="64"/>
        <v>1567.6000000000004</v>
      </c>
      <c r="CQ29" s="34">
        <f t="shared" si="65"/>
        <v>1391.3</v>
      </c>
      <c r="CR29" s="34">
        <f t="shared" si="66"/>
        <v>1385.5</v>
      </c>
      <c r="CT29" s="6">
        <f t="shared" si="67"/>
        <v>1887.5</v>
      </c>
      <c r="CU29" s="6">
        <f t="shared" si="68"/>
        <v>1775</v>
      </c>
      <c r="CV29" s="6">
        <f t="shared" si="69"/>
        <v>1567.6000000000004</v>
      </c>
      <c r="CW29" s="6">
        <f t="shared" si="70"/>
        <v>1391.3</v>
      </c>
      <c r="CX29" s="6">
        <f t="shared" si="71"/>
        <v>1385.5</v>
      </c>
    </row>
    <row r="30" spans="1:114" x14ac:dyDescent="0.2">
      <c r="A30" s="20" t="s">
        <v>143</v>
      </c>
      <c r="B30" s="119">
        <v>1965</v>
      </c>
      <c r="C30" s="22" t="s">
        <v>106</v>
      </c>
      <c r="D30" s="10">
        <v>558</v>
      </c>
      <c r="E30" s="7">
        <f t="shared" si="36"/>
        <v>1171.8</v>
      </c>
      <c r="F30" s="3"/>
      <c r="G30" s="3"/>
      <c r="H30" s="3">
        <v>300</v>
      </c>
      <c r="I30" s="3">
        <v>220</v>
      </c>
      <c r="J30" s="3">
        <v>200</v>
      </c>
      <c r="K30" s="11">
        <f t="shared" si="37"/>
        <v>1891.8000000000002</v>
      </c>
      <c r="L30" s="2">
        <v>496</v>
      </c>
      <c r="M30" s="7">
        <f t="shared" si="38"/>
        <v>982.08</v>
      </c>
      <c r="N30" s="3"/>
      <c r="O30" s="3"/>
      <c r="P30" s="3">
        <v>30</v>
      </c>
      <c r="Q30" s="3">
        <v>150</v>
      </c>
      <c r="R30" s="5"/>
      <c r="S30" s="11">
        <f t="shared" si="39"/>
        <v>1162.08</v>
      </c>
      <c r="T30" s="2">
        <v>590</v>
      </c>
      <c r="U30" s="7">
        <f t="shared" si="40"/>
        <v>1168.2</v>
      </c>
      <c r="V30" s="3"/>
      <c r="W30" s="3"/>
      <c r="X30" s="3">
        <v>40</v>
      </c>
      <c r="Y30" s="3">
        <v>160</v>
      </c>
      <c r="Z30" s="5"/>
      <c r="AA30" s="11">
        <f t="shared" si="41"/>
        <v>1368.2</v>
      </c>
      <c r="AB30" s="2"/>
      <c r="AC30" s="7">
        <f t="shared" si="42"/>
        <v>0</v>
      </c>
      <c r="AD30" s="3"/>
      <c r="AE30" s="3"/>
      <c r="AF30" s="3"/>
      <c r="AG30" s="3"/>
      <c r="AH30" s="5"/>
      <c r="AI30" s="11">
        <f t="shared" si="43"/>
        <v>0</v>
      </c>
      <c r="AJ30" s="10">
        <v>536</v>
      </c>
      <c r="AK30" s="7">
        <f t="shared" si="44"/>
        <v>1061.28</v>
      </c>
      <c r="AL30" s="3"/>
      <c r="AM30" s="3"/>
      <c r="AN30" s="3">
        <v>100</v>
      </c>
      <c r="AO30" s="3">
        <v>170</v>
      </c>
      <c r="AP30" s="3"/>
      <c r="AQ30" s="11">
        <f t="shared" si="45"/>
        <v>1331.28</v>
      </c>
      <c r="AR30" s="10"/>
      <c r="AS30" s="7">
        <f t="shared" si="46"/>
        <v>0</v>
      </c>
      <c r="AT30" s="3"/>
      <c r="AU30" s="3"/>
      <c r="AV30" s="3"/>
      <c r="AW30" s="3"/>
      <c r="AX30" s="3"/>
      <c r="AY30" s="11">
        <f t="shared" si="47"/>
        <v>0</v>
      </c>
      <c r="AZ30" s="10">
        <v>615</v>
      </c>
      <c r="BA30" s="7">
        <f t="shared" si="48"/>
        <v>1217.7</v>
      </c>
      <c r="BB30" s="3"/>
      <c r="BC30" s="3">
        <v>80</v>
      </c>
      <c r="BD30" s="3"/>
      <c r="BE30" s="3">
        <v>170</v>
      </c>
      <c r="BF30" s="3">
        <v>200</v>
      </c>
      <c r="BG30" s="11">
        <f t="shared" si="49"/>
        <v>1667.6999999999998</v>
      </c>
      <c r="BH30" s="10"/>
      <c r="BI30" s="7">
        <f t="shared" si="50"/>
        <v>0</v>
      </c>
      <c r="BJ30" s="3"/>
      <c r="BK30" s="3"/>
      <c r="BL30" s="3"/>
      <c r="BM30" s="3"/>
      <c r="BN30" s="3"/>
      <c r="BO30" s="11">
        <f t="shared" si="51"/>
        <v>0</v>
      </c>
      <c r="BP30" s="2"/>
      <c r="BQ30" s="7">
        <f t="shared" si="52"/>
        <v>0</v>
      </c>
      <c r="BR30" s="3"/>
      <c r="BS30" s="3"/>
      <c r="BT30" s="3"/>
      <c r="BU30" s="3"/>
      <c r="BV30" s="5"/>
      <c r="BW30" s="11">
        <f t="shared" si="53"/>
        <v>0</v>
      </c>
      <c r="BX30" s="10">
        <v>507</v>
      </c>
      <c r="BY30" s="7">
        <f t="shared" si="54"/>
        <v>1064.7</v>
      </c>
      <c r="BZ30" s="3"/>
      <c r="CA30" s="3"/>
      <c r="CB30" s="3">
        <v>20</v>
      </c>
      <c r="CC30" s="3">
        <v>120</v>
      </c>
      <c r="CD30" s="3"/>
      <c r="CE30" s="11">
        <f t="shared" si="55"/>
        <v>1204.7</v>
      </c>
      <c r="CF30" s="63">
        <f t="shared" si="56"/>
        <v>1492.7359999999999</v>
      </c>
      <c r="CG30" s="82">
        <v>6</v>
      </c>
      <c r="CH30" s="2"/>
      <c r="CI30" s="34">
        <f t="shared" si="57"/>
        <v>1891.8000000000002</v>
      </c>
      <c r="CJ30" s="34">
        <f t="shared" si="58"/>
        <v>1162.08</v>
      </c>
      <c r="CK30" s="34">
        <f t="shared" si="59"/>
        <v>1368.2</v>
      </c>
      <c r="CL30" s="34">
        <f t="shared" si="60"/>
        <v>0</v>
      </c>
      <c r="CM30" s="34">
        <f t="shared" si="61"/>
        <v>1331.28</v>
      </c>
      <c r="CN30" s="34">
        <f t="shared" si="62"/>
        <v>0</v>
      </c>
      <c r="CO30" s="34">
        <f t="shared" si="63"/>
        <v>1667.6999999999998</v>
      </c>
      <c r="CP30" s="34">
        <f t="shared" si="64"/>
        <v>0</v>
      </c>
      <c r="CQ30" s="34">
        <f t="shared" si="65"/>
        <v>0</v>
      </c>
      <c r="CR30" s="34">
        <f t="shared" si="66"/>
        <v>1204.7</v>
      </c>
      <c r="CT30" s="6">
        <f t="shared" si="67"/>
        <v>1891.8000000000002</v>
      </c>
      <c r="CU30" s="6">
        <f t="shared" si="68"/>
        <v>1667.6999999999998</v>
      </c>
      <c r="CV30" s="6">
        <f t="shared" si="69"/>
        <v>1368.2</v>
      </c>
      <c r="CW30" s="6">
        <f t="shared" si="70"/>
        <v>1331.28</v>
      </c>
      <c r="CX30" s="6">
        <f t="shared" si="71"/>
        <v>1204.7</v>
      </c>
    </row>
    <row r="31" spans="1:114" x14ac:dyDescent="0.2">
      <c r="A31" s="20" t="s">
        <v>105</v>
      </c>
      <c r="B31" s="119">
        <v>1975</v>
      </c>
      <c r="C31" s="22" t="s">
        <v>33</v>
      </c>
      <c r="D31" s="10">
        <v>541</v>
      </c>
      <c r="E31" s="7">
        <f t="shared" si="36"/>
        <v>1136.1000000000001</v>
      </c>
      <c r="F31" s="3"/>
      <c r="G31" s="3"/>
      <c r="H31" s="3"/>
      <c r="I31" s="3">
        <v>220</v>
      </c>
      <c r="J31" s="3"/>
      <c r="K31" s="11">
        <f t="shared" si="37"/>
        <v>1356.1000000000001</v>
      </c>
      <c r="L31" s="2">
        <v>606</v>
      </c>
      <c r="M31" s="7">
        <f t="shared" si="38"/>
        <v>1199.8799999999999</v>
      </c>
      <c r="N31" s="3"/>
      <c r="O31" s="3"/>
      <c r="P31" s="3"/>
      <c r="Q31" s="3">
        <v>150</v>
      </c>
      <c r="R31" s="5"/>
      <c r="S31" s="11">
        <f t="shared" si="39"/>
        <v>1349.8799999999999</v>
      </c>
      <c r="T31" s="2">
        <v>610</v>
      </c>
      <c r="U31" s="7">
        <f t="shared" si="40"/>
        <v>1207.8</v>
      </c>
      <c r="V31" s="3"/>
      <c r="W31" s="3"/>
      <c r="X31" s="3"/>
      <c r="Y31" s="3">
        <v>160</v>
      </c>
      <c r="Z31" s="5"/>
      <c r="AA31" s="11">
        <f t="shared" si="41"/>
        <v>1367.8</v>
      </c>
      <c r="AB31" s="2"/>
      <c r="AC31" s="7">
        <f t="shared" si="42"/>
        <v>0</v>
      </c>
      <c r="AD31" s="3"/>
      <c r="AE31" s="3"/>
      <c r="AF31" s="3"/>
      <c r="AG31" s="3"/>
      <c r="AH31" s="5"/>
      <c r="AI31" s="11">
        <f t="shared" si="43"/>
        <v>0</v>
      </c>
      <c r="AJ31" s="10">
        <v>561</v>
      </c>
      <c r="AK31" s="7">
        <f t="shared" si="44"/>
        <v>1110.78</v>
      </c>
      <c r="AL31" s="3"/>
      <c r="AM31" s="3"/>
      <c r="AN31" s="3">
        <v>30</v>
      </c>
      <c r="AO31" s="3">
        <v>170</v>
      </c>
      <c r="AP31" s="3"/>
      <c r="AQ31" s="11">
        <f t="shared" si="45"/>
        <v>1310.78</v>
      </c>
      <c r="AR31" s="10">
        <v>543</v>
      </c>
      <c r="AS31" s="7">
        <f t="shared" si="46"/>
        <v>1075.1400000000001</v>
      </c>
      <c r="AT31" s="3"/>
      <c r="AU31" s="3"/>
      <c r="AV31" s="3">
        <v>700</v>
      </c>
      <c r="AW31" s="3">
        <v>240</v>
      </c>
      <c r="AX31" s="3"/>
      <c r="AY31" s="11">
        <f t="shared" si="47"/>
        <v>2015.1400000000003</v>
      </c>
      <c r="AZ31" s="10"/>
      <c r="BA31" s="7">
        <f t="shared" si="48"/>
        <v>0</v>
      </c>
      <c r="BB31" s="3"/>
      <c r="BC31" s="3"/>
      <c r="BD31" s="3"/>
      <c r="BE31" s="3"/>
      <c r="BF31" s="3"/>
      <c r="BG31" s="11">
        <f t="shared" si="49"/>
        <v>0</v>
      </c>
      <c r="BH31" s="10">
        <v>528</v>
      </c>
      <c r="BI31" s="7">
        <f t="shared" si="50"/>
        <v>1108.8</v>
      </c>
      <c r="BJ31" s="3"/>
      <c r="BK31" s="3"/>
      <c r="BL31" s="3">
        <v>30</v>
      </c>
      <c r="BM31" s="3">
        <v>100</v>
      </c>
      <c r="BN31" s="3"/>
      <c r="BO31" s="11">
        <f t="shared" si="51"/>
        <v>1238.8</v>
      </c>
      <c r="BP31" s="2">
        <v>524</v>
      </c>
      <c r="BQ31" s="7">
        <f t="shared" si="52"/>
        <v>1100.4000000000001</v>
      </c>
      <c r="BR31" s="3"/>
      <c r="BS31" s="3"/>
      <c r="BT31" s="3"/>
      <c r="BU31" s="3">
        <v>150</v>
      </c>
      <c r="BV31" s="5"/>
      <c r="BW31" s="11">
        <f t="shared" si="53"/>
        <v>1250.4000000000001</v>
      </c>
      <c r="BX31" s="10">
        <v>557</v>
      </c>
      <c r="BY31" s="7">
        <f t="shared" si="54"/>
        <v>1169.7</v>
      </c>
      <c r="BZ31" s="3"/>
      <c r="CA31" s="3"/>
      <c r="CB31" s="3">
        <v>10</v>
      </c>
      <c r="CC31" s="3">
        <v>120</v>
      </c>
      <c r="CD31" s="3"/>
      <c r="CE31" s="11">
        <f t="shared" si="55"/>
        <v>1299.7</v>
      </c>
      <c r="CF31" s="63">
        <f t="shared" si="56"/>
        <v>1479.94</v>
      </c>
      <c r="CG31" s="82">
        <v>7</v>
      </c>
      <c r="CH31" s="2"/>
      <c r="CI31" s="34">
        <f t="shared" si="57"/>
        <v>1356.1000000000001</v>
      </c>
      <c r="CJ31" s="34">
        <f t="shared" si="58"/>
        <v>1349.8799999999999</v>
      </c>
      <c r="CK31" s="34">
        <f t="shared" si="59"/>
        <v>1367.8</v>
      </c>
      <c r="CL31" s="34">
        <f t="shared" si="60"/>
        <v>0</v>
      </c>
      <c r="CM31" s="34">
        <f t="shared" si="61"/>
        <v>1310.78</v>
      </c>
      <c r="CN31" s="34">
        <f t="shared" si="62"/>
        <v>2015.1400000000003</v>
      </c>
      <c r="CO31" s="34">
        <f t="shared" si="63"/>
        <v>0</v>
      </c>
      <c r="CP31" s="34">
        <f t="shared" si="64"/>
        <v>1238.8</v>
      </c>
      <c r="CQ31" s="34">
        <f t="shared" si="65"/>
        <v>1250.4000000000001</v>
      </c>
      <c r="CR31" s="34">
        <f t="shared" si="66"/>
        <v>1299.7</v>
      </c>
      <c r="CT31" s="6">
        <f t="shared" si="67"/>
        <v>2015.1400000000003</v>
      </c>
      <c r="CU31" s="6">
        <f t="shared" si="68"/>
        <v>1367.8</v>
      </c>
      <c r="CV31" s="6">
        <f t="shared" si="69"/>
        <v>1356.1000000000001</v>
      </c>
      <c r="CW31" s="6">
        <f t="shared" si="70"/>
        <v>1349.8799999999999</v>
      </c>
      <c r="CX31" s="6">
        <f t="shared" si="71"/>
        <v>1310.78</v>
      </c>
    </row>
    <row r="32" spans="1:114" x14ac:dyDescent="0.2">
      <c r="A32" s="20" t="s">
        <v>62</v>
      </c>
      <c r="B32" s="119">
        <v>1996</v>
      </c>
      <c r="C32" s="23" t="s">
        <v>33</v>
      </c>
      <c r="D32" s="10">
        <v>543</v>
      </c>
      <c r="E32" s="7">
        <f t="shared" si="36"/>
        <v>1140.3</v>
      </c>
      <c r="F32" s="3"/>
      <c r="G32" s="3"/>
      <c r="H32" s="3"/>
      <c r="I32" s="3">
        <v>220</v>
      </c>
      <c r="J32" s="3"/>
      <c r="K32" s="11">
        <f t="shared" si="37"/>
        <v>1360.3</v>
      </c>
      <c r="L32" s="2">
        <v>583</v>
      </c>
      <c r="M32" s="7">
        <f t="shared" si="38"/>
        <v>1154.3399999999999</v>
      </c>
      <c r="N32" s="3"/>
      <c r="O32" s="3"/>
      <c r="P32" s="3">
        <v>30</v>
      </c>
      <c r="Q32" s="3">
        <v>150</v>
      </c>
      <c r="R32" s="5"/>
      <c r="S32" s="11">
        <f t="shared" si="39"/>
        <v>1334.34</v>
      </c>
      <c r="T32" s="2">
        <v>594</v>
      </c>
      <c r="U32" s="7">
        <f t="shared" si="40"/>
        <v>1176.1199999999999</v>
      </c>
      <c r="V32" s="3"/>
      <c r="W32" s="3"/>
      <c r="X32" s="3"/>
      <c r="Y32" s="3">
        <v>160</v>
      </c>
      <c r="Z32" s="5"/>
      <c r="AA32" s="11">
        <f t="shared" si="41"/>
        <v>1336.12</v>
      </c>
      <c r="AB32" s="2">
        <v>617</v>
      </c>
      <c r="AC32" s="7">
        <f t="shared" si="42"/>
        <v>1221.6600000000001</v>
      </c>
      <c r="AD32" s="3"/>
      <c r="AE32" s="3"/>
      <c r="AF32" s="3">
        <v>100</v>
      </c>
      <c r="AG32" s="3">
        <v>80</v>
      </c>
      <c r="AH32" s="5">
        <v>200</v>
      </c>
      <c r="AI32" s="11">
        <f t="shared" si="43"/>
        <v>1601.6599999999999</v>
      </c>
      <c r="AJ32" s="10"/>
      <c r="AK32" s="7">
        <f t="shared" si="44"/>
        <v>0</v>
      </c>
      <c r="AL32" s="3"/>
      <c r="AM32" s="3"/>
      <c r="AN32" s="3"/>
      <c r="AO32" s="3"/>
      <c r="AP32" s="3"/>
      <c r="AQ32" s="11">
        <f t="shared" si="45"/>
        <v>0</v>
      </c>
      <c r="AR32" s="10">
        <v>592</v>
      </c>
      <c r="AS32" s="7">
        <f t="shared" si="46"/>
        <v>1172.1600000000001</v>
      </c>
      <c r="AT32" s="3"/>
      <c r="AU32" s="3"/>
      <c r="AV32" s="3">
        <v>100</v>
      </c>
      <c r="AW32" s="3">
        <v>240</v>
      </c>
      <c r="AX32" s="3"/>
      <c r="AY32" s="11">
        <f t="shared" si="47"/>
        <v>1512.1599999999999</v>
      </c>
      <c r="AZ32" s="10"/>
      <c r="BA32" s="7">
        <f t="shared" si="48"/>
        <v>0</v>
      </c>
      <c r="BB32" s="3"/>
      <c r="BC32" s="3"/>
      <c r="BD32" s="3"/>
      <c r="BE32" s="3"/>
      <c r="BF32" s="3"/>
      <c r="BG32" s="11">
        <f t="shared" si="49"/>
        <v>0</v>
      </c>
      <c r="BH32" s="10"/>
      <c r="BI32" s="7">
        <f t="shared" si="50"/>
        <v>0</v>
      </c>
      <c r="BJ32" s="3"/>
      <c r="BK32" s="3"/>
      <c r="BL32" s="3"/>
      <c r="BM32" s="3"/>
      <c r="BN32" s="3"/>
      <c r="BO32" s="11">
        <f t="shared" si="51"/>
        <v>0</v>
      </c>
      <c r="BP32" s="2"/>
      <c r="BQ32" s="7">
        <f t="shared" si="52"/>
        <v>0</v>
      </c>
      <c r="BR32" s="3"/>
      <c r="BS32" s="3"/>
      <c r="BT32" s="3"/>
      <c r="BU32" s="3"/>
      <c r="BV32" s="5"/>
      <c r="BW32" s="11">
        <f t="shared" si="53"/>
        <v>0</v>
      </c>
      <c r="BX32" s="10"/>
      <c r="BY32" s="7">
        <f t="shared" si="54"/>
        <v>0</v>
      </c>
      <c r="BZ32" s="3"/>
      <c r="CA32" s="3"/>
      <c r="CB32" s="3"/>
      <c r="CC32" s="3"/>
      <c r="CD32" s="3"/>
      <c r="CE32" s="11">
        <f t="shared" si="55"/>
        <v>0</v>
      </c>
      <c r="CF32" s="63">
        <f t="shared" si="56"/>
        <v>1428.9159999999999</v>
      </c>
      <c r="CG32" s="82">
        <v>8</v>
      </c>
      <c r="CH32" s="2"/>
      <c r="CI32" s="34">
        <f t="shared" si="57"/>
        <v>1360.3</v>
      </c>
      <c r="CJ32" s="34">
        <f t="shared" si="58"/>
        <v>1334.34</v>
      </c>
      <c r="CK32" s="34">
        <f t="shared" si="59"/>
        <v>1336.12</v>
      </c>
      <c r="CL32" s="34">
        <f t="shared" si="60"/>
        <v>1601.6599999999999</v>
      </c>
      <c r="CM32" s="34">
        <f t="shared" si="61"/>
        <v>0</v>
      </c>
      <c r="CN32" s="34">
        <f t="shared" si="62"/>
        <v>1512.1599999999999</v>
      </c>
      <c r="CO32" s="34">
        <f t="shared" si="63"/>
        <v>0</v>
      </c>
      <c r="CP32" s="34">
        <f t="shared" si="64"/>
        <v>0</v>
      </c>
      <c r="CQ32" s="34">
        <f t="shared" si="65"/>
        <v>0</v>
      </c>
      <c r="CR32" s="34">
        <f t="shared" si="66"/>
        <v>0</v>
      </c>
      <c r="CT32" s="6">
        <f t="shared" si="67"/>
        <v>1601.6599999999999</v>
      </c>
      <c r="CU32" s="6">
        <f t="shared" si="68"/>
        <v>1512.1599999999999</v>
      </c>
      <c r="CV32" s="6">
        <f t="shared" si="69"/>
        <v>1360.3</v>
      </c>
      <c r="CW32" s="6">
        <f t="shared" si="70"/>
        <v>1336.12</v>
      </c>
      <c r="CX32" s="6">
        <f t="shared" si="71"/>
        <v>1334.34</v>
      </c>
    </row>
    <row r="33" spans="1:102" x14ac:dyDescent="0.2">
      <c r="A33" s="20" t="s">
        <v>97</v>
      </c>
      <c r="B33" s="119">
        <v>1960</v>
      </c>
      <c r="C33" s="22" t="s">
        <v>34</v>
      </c>
      <c r="D33" s="10">
        <v>556</v>
      </c>
      <c r="E33" s="7">
        <f t="shared" si="36"/>
        <v>1167.6000000000001</v>
      </c>
      <c r="F33" s="3"/>
      <c r="G33" s="3"/>
      <c r="H33" s="3">
        <v>30</v>
      </c>
      <c r="I33" s="3">
        <v>220</v>
      </c>
      <c r="J33" s="3"/>
      <c r="K33" s="11">
        <f t="shared" si="37"/>
        <v>1417.6000000000001</v>
      </c>
      <c r="L33" s="2">
        <v>564</v>
      </c>
      <c r="M33" s="7">
        <f t="shared" si="38"/>
        <v>1116.72</v>
      </c>
      <c r="N33" s="3"/>
      <c r="O33" s="3"/>
      <c r="P33" s="3"/>
      <c r="Q33" s="3">
        <v>150</v>
      </c>
      <c r="R33" s="5"/>
      <c r="S33" s="11">
        <f t="shared" si="39"/>
        <v>1266.72</v>
      </c>
      <c r="T33" s="2">
        <v>617</v>
      </c>
      <c r="U33" s="7">
        <f t="shared" si="40"/>
        <v>1221.6600000000001</v>
      </c>
      <c r="V33" s="3"/>
      <c r="W33" s="3"/>
      <c r="X33" s="3"/>
      <c r="Y33" s="3">
        <v>160</v>
      </c>
      <c r="Z33" s="5">
        <v>200</v>
      </c>
      <c r="AA33" s="11">
        <f t="shared" si="41"/>
        <v>1581.6599999999999</v>
      </c>
      <c r="AB33" s="2"/>
      <c r="AC33" s="7">
        <f t="shared" si="42"/>
        <v>0</v>
      </c>
      <c r="AD33" s="3"/>
      <c r="AE33" s="3"/>
      <c r="AF33" s="3"/>
      <c r="AG33" s="3"/>
      <c r="AH33" s="5"/>
      <c r="AI33" s="11">
        <f t="shared" si="43"/>
        <v>0</v>
      </c>
      <c r="AJ33" s="10"/>
      <c r="AK33" s="7">
        <f t="shared" si="44"/>
        <v>0</v>
      </c>
      <c r="AL33" s="3"/>
      <c r="AM33" s="3"/>
      <c r="AN33" s="3"/>
      <c r="AO33" s="3"/>
      <c r="AP33" s="3"/>
      <c r="AQ33" s="11">
        <f t="shared" si="45"/>
        <v>0</v>
      </c>
      <c r="AR33" s="10">
        <v>590</v>
      </c>
      <c r="AS33" s="7">
        <f t="shared" si="46"/>
        <v>1168.2</v>
      </c>
      <c r="AT33" s="3"/>
      <c r="AU33" s="3"/>
      <c r="AV33" s="3"/>
      <c r="AW33" s="3">
        <v>240</v>
      </c>
      <c r="AX33" s="3"/>
      <c r="AY33" s="11">
        <f t="shared" si="47"/>
        <v>1408.2</v>
      </c>
      <c r="AZ33" s="10">
        <v>574</v>
      </c>
      <c r="BA33" s="7">
        <f t="shared" si="48"/>
        <v>1136.52</v>
      </c>
      <c r="BB33" s="3"/>
      <c r="BC33" s="3">
        <v>30</v>
      </c>
      <c r="BD33" s="3"/>
      <c r="BE33" s="3">
        <v>170</v>
      </c>
      <c r="BF33" s="3"/>
      <c r="BG33" s="11">
        <f t="shared" si="49"/>
        <v>1336.52</v>
      </c>
      <c r="BH33" s="10"/>
      <c r="BI33" s="7">
        <f t="shared" si="50"/>
        <v>0</v>
      </c>
      <c r="BJ33" s="3"/>
      <c r="BK33" s="3"/>
      <c r="BL33" s="3"/>
      <c r="BM33" s="3"/>
      <c r="BN33" s="3"/>
      <c r="BO33" s="11">
        <f t="shared" si="51"/>
        <v>0</v>
      </c>
      <c r="BP33" s="2"/>
      <c r="BQ33" s="7">
        <f t="shared" si="52"/>
        <v>0</v>
      </c>
      <c r="BR33" s="3"/>
      <c r="BS33" s="3"/>
      <c r="BT33" s="3"/>
      <c r="BU33" s="3"/>
      <c r="BV33" s="5"/>
      <c r="BW33" s="11">
        <f t="shared" si="53"/>
        <v>0</v>
      </c>
      <c r="BX33" s="10"/>
      <c r="BY33" s="7">
        <f t="shared" si="54"/>
        <v>0</v>
      </c>
      <c r="BZ33" s="3"/>
      <c r="CA33" s="3"/>
      <c r="CB33" s="3"/>
      <c r="CC33" s="3"/>
      <c r="CD33" s="3"/>
      <c r="CE33" s="11">
        <f t="shared" si="55"/>
        <v>0</v>
      </c>
      <c r="CF33" s="63">
        <f t="shared" si="56"/>
        <v>1402.1399999999999</v>
      </c>
      <c r="CG33" s="82">
        <v>9</v>
      </c>
      <c r="CH33" s="2"/>
      <c r="CI33" s="34">
        <f t="shared" si="57"/>
        <v>1417.6000000000001</v>
      </c>
      <c r="CJ33" s="34">
        <f t="shared" si="58"/>
        <v>1266.72</v>
      </c>
      <c r="CK33" s="34">
        <f t="shared" si="59"/>
        <v>1581.6599999999999</v>
      </c>
      <c r="CL33" s="34">
        <f t="shared" si="60"/>
        <v>0</v>
      </c>
      <c r="CM33" s="34">
        <f t="shared" si="61"/>
        <v>0</v>
      </c>
      <c r="CN33" s="34">
        <f t="shared" si="62"/>
        <v>1408.2</v>
      </c>
      <c r="CO33" s="34">
        <f t="shared" si="63"/>
        <v>1336.52</v>
      </c>
      <c r="CP33" s="34">
        <f t="shared" si="64"/>
        <v>0</v>
      </c>
      <c r="CQ33" s="34">
        <f t="shared" si="65"/>
        <v>0</v>
      </c>
      <c r="CR33" s="34">
        <f t="shared" si="66"/>
        <v>0</v>
      </c>
      <c r="CT33" s="6">
        <f t="shared" si="67"/>
        <v>1581.6599999999999</v>
      </c>
      <c r="CU33" s="6">
        <f t="shared" si="68"/>
        <v>1417.6000000000001</v>
      </c>
      <c r="CV33" s="6">
        <f t="shared" si="69"/>
        <v>1408.2</v>
      </c>
      <c r="CW33" s="6">
        <f t="shared" si="70"/>
        <v>1336.52</v>
      </c>
      <c r="CX33" s="6">
        <f t="shared" si="71"/>
        <v>1266.72</v>
      </c>
    </row>
    <row r="34" spans="1:102" x14ac:dyDescent="0.2">
      <c r="A34" s="20" t="s">
        <v>109</v>
      </c>
      <c r="B34" s="119">
        <v>1964</v>
      </c>
      <c r="C34" s="22" t="s">
        <v>33</v>
      </c>
      <c r="D34" s="10">
        <v>527</v>
      </c>
      <c r="E34" s="7">
        <f t="shared" si="36"/>
        <v>1106.7</v>
      </c>
      <c r="F34" s="3"/>
      <c r="G34" s="3"/>
      <c r="H34" s="3"/>
      <c r="I34" s="3">
        <v>220</v>
      </c>
      <c r="J34" s="3"/>
      <c r="K34" s="11">
        <f t="shared" si="37"/>
        <v>1326.7</v>
      </c>
      <c r="L34" s="2">
        <v>581</v>
      </c>
      <c r="M34" s="7">
        <f t="shared" si="38"/>
        <v>1150.3799999999999</v>
      </c>
      <c r="N34" s="3"/>
      <c r="O34" s="3"/>
      <c r="P34" s="3">
        <v>10</v>
      </c>
      <c r="Q34" s="3">
        <v>150</v>
      </c>
      <c r="R34" s="5"/>
      <c r="S34" s="11">
        <f t="shared" si="39"/>
        <v>1310.3799999999999</v>
      </c>
      <c r="T34" s="2"/>
      <c r="U34" s="7">
        <f t="shared" si="40"/>
        <v>0</v>
      </c>
      <c r="V34" s="3"/>
      <c r="W34" s="3"/>
      <c r="X34" s="3"/>
      <c r="Y34" s="3"/>
      <c r="Z34" s="5"/>
      <c r="AA34" s="11">
        <f t="shared" si="41"/>
        <v>0</v>
      </c>
      <c r="AB34" s="2"/>
      <c r="AC34" s="7">
        <f t="shared" si="42"/>
        <v>0</v>
      </c>
      <c r="AD34" s="3"/>
      <c r="AE34" s="3"/>
      <c r="AF34" s="3"/>
      <c r="AG34" s="3"/>
      <c r="AH34" s="5"/>
      <c r="AI34" s="11">
        <f t="shared" si="43"/>
        <v>0</v>
      </c>
      <c r="AJ34" s="10">
        <v>562</v>
      </c>
      <c r="AK34" s="7">
        <f t="shared" si="44"/>
        <v>1112.76</v>
      </c>
      <c r="AL34" s="3"/>
      <c r="AM34" s="3"/>
      <c r="AN34" s="3">
        <v>10</v>
      </c>
      <c r="AO34" s="3">
        <v>170</v>
      </c>
      <c r="AP34" s="3"/>
      <c r="AQ34" s="11">
        <f t="shared" si="45"/>
        <v>1292.76</v>
      </c>
      <c r="AR34" s="10">
        <v>506</v>
      </c>
      <c r="AS34" s="7">
        <f t="shared" si="46"/>
        <v>1001.88</v>
      </c>
      <c r="AT34" s="3"/>
      <c r="AU34" s="3"/>
      <c r="AV34" s="3"/>
      <c r="AW34" s="3">
        <v>240</v>
      </c>
      <c r="AX34" s="3"/>
      <c r="AY34" s="11">
        <f t="shared" si="47"/>
        <v>1241.8800000000001</v>
      </c>
      <c r="AZ34" s="10">
        <v>562</v>
      </c>
      <c r="BA34" s="7">
        <f t="shared" si="48"/>
        <v>1112.76</v>
      </c>
      <c r="BB34" s="3"/>
      <c r="BC34" s="3"/>
      <c r="BD34" s="3"/>
      <c r="BE34" s="3">
        <v>170</v>
      </c>
      <c r="BF34" s="3"/>
      <c r="BG34" s="11">
        <f t="shared" si="49"/>
        <v>1282.76</v>
      </c>
      <c r="BH34" s="10">
        <v>530</v>
      </c>
      <c r="BI34" s="7">
        <f t="shared" si="50"/>
        <v>1113</v>
      </c>
      <c r="BJ34" s="3"/>
      <c r="BK34" s="3"/>
      <c r="BL34" s="3">
        <v>20</v>
      </c>
      <c r="BM34" s="3">
        <v>100</v>
      </c>
      <c r="BN34" s="3"/>
      <c r="BO34" s="11">
        <f t="shared" si="51"/>
        <v>1233</v>
      </c>
      <c r="BP34" s="2">
        <v>531</v>
      </c>
      <c r="BQ34" s="7">
        <f t="shared" si="52"/>
        <v>1115.1000000000001</v>
      </c>
      <c r="BR34" s="3"/>
      <c r="BS34" s="3"/>
      <c r="BT34" s="3">
        <v>200</v>
      </c>
      <c r="BU34" s="3">
        <v>150</v>
      </c>
      <c r="BV34" s="5"/>
      <c r="BW34" s="11">
        <f t="shared" si="53"/>
        <v>1465.1000000000001</v>
      </c>
      <c r="BX34" s="10">
        <v>534</v>
      </c>
      <c r="BY34" s="7">
        <f t="shared" si="54"/>
        <v>1121.4000000000001</v>
      </c>
      <c r="BZ34" s="3"/>
      <c r="CA34" s="3"/>
      <c r="CB34" s="3">
        <v>30</v>
      </c>
      <c r="CC34" s="3">
        <v>120</v>
      </c>
      <c r="CD34" s="3"/>
      <c r="CE34" s="11">
        <f t="shared" si="55"/>
        <v>1271.4000000000001</v>
      </c>
      <c r="CF34" s="63">
        <f t="shared" si="56"/>
        <v>1335.5400000000002</v>
      </c>
      <c r="CG34" s="82">
        <v>10</v>
      </c>
      <c r="CH34" s="2"/>
      <c r="CI34" s="34">
        <f t="shared" si="57"/>
        <v>1326.7</v>
      </c>
      <c r="CJ34" s="34">
        <f t="shared" si="58"/>
        <v>1310.3799999999999</v>
      </c>
      <c r="CK34" s="34">
        <f t="shared" si="59"/>
        <v>0</v>
      </c>
      <c r="CL34" s="34">
        <f t="shared" si="60"/>
        <v>0</v>
      </c>
      <c r="CM34" s="34">
        <f t="shared" si="61"/>
        <v>1292.76</v>
      </c>
      <c r="CN34" s="34">
        <f t="shared" si="62"/>
        <v>1241.8800000000001</v>
      </c>
      <c r="CO34" s="34">
        <f t="shared" si="63"/>
        <v>1282.76</v>
      </c>
      <c r="CP34" s="34">
        <f t="shared" si="64"/>
        <v>1233</v>
      </c>
      <c r="CQ34" s="34">
        <f t="shared" si="65"/>
        <v>1465.1000000000001</v>
      </c>
      <c r="CR34" s="34">
        <f t="shared" si="66"/>
        <v>1271.4000000000001</v>
      </c>
      <c r="CT34" s="6">
        <f t="shared" si="67"/>
        <v>1465.1000000000001</v>
      </c>
      <c r="CU34" s="6">
        <f t="shared" si="68"/>
        <v>1326.7</v>
      </c>
      <c r="CV34" s="6">
        <f t="shared" si="69"/>
        <v>1310.3799999999999</v>
      </c>
      <c r="CW34" s="6">
        <f t="shared" si="70"/>
        <v>1292.76</v>
      </c>
      <c r="CX34" s="6">
        <f t="shared" si="71"/>
        <v>1282.76</v>
      </c>
    </row>
    <row r="35" spans="1:102" x14ac:dyDescent="0.2">
      <c r="A35" s="20" t="s">
        <v>26</v>
      </c>
      <c r="B35" s="119">
        <v>1963</v>
      </c>
      <c r="C35" s="22" t="s">
        <v>106</v>
      </c>
      <c r="D35" s="10">
        <v>549</v>
      </c>
      <c r="E35" s="7">
        <f t="shared" si="36"/>
        <v>1152.9000000000001</v>
      </c>
      <c r="F35" s="3"/>
      <c r="G35" s="3"/>
      <c r="H35" s="3"/>
      <c r="I35" s="3"/>
      <c r="J35" s="3"/>
      <c r="K35" s="11">
        <f t="shared" si="37"/>
        <v>1152.9000000000001</v>
      </c>
      <c r="L35" s="2">
        <v>604</v>
      </c>
      <c r="M35" s="7">
        <f t="shared" si="38"/>
        <v>1195.92</v>
      </c>
      <c r="N35" s="3"/>
      <c r="O35" s="3"/>
      <c r="P35" s="3">
        <v>200</v>
      </c>
      <c r="Q35" s="3">
        <v>150</v>
      </c>
      <c r="R35" s="5"/>
      <c r="S35" s="11">
        <f t="shared" si="39"/>
        <v>1545.92</v>
      </c>
      <c r="T35" s="2">
        <v>547</v>
      </c>
      <c r="U35" s="7">
        <f t="shared" si="40"/>
        <v>1083.06</v>
      </c>
      <c r="V35" s="3"/>
      <c r="W35" s="3"/>
      <c r="X35" s="3"/>
      <c r="Y35" s="3">
        <v>160</v>
      </c>
      <c r="Z35" s="5"/>
      <c r="AA35" s="11">
        <f t="shared" si="41"/>
        <v>1243.06</v>
      </c>
      <c r="AB35" s="2"/>
      <c r="AC35" s="7">
        <f t="shared" si="42"/>
        <v>0</v>
      </c>
      <c r="AD35" s="3"/>
      <c r="AE35" s="3"/>
      <c r="AF35" s="3"/>
      <c r="AG35" s="3"/>
      <c r="AH35" s="5"/>
      <c r="AI35" s="11">
        <f t="shared" si="43"/>
        <v>0</v>
      </c>
      <c r="AJ35" s="10">
        <v>575</v>
      </c>
      <c r="AK35" s="7">
        <f t="shared" si="44"/>
        <v>1138.5</v>
      </c>
      <c r="AL35" s="3"/>
      <c r="AM35" s="3"/>
      <c r="AN35" s="3"/>
      <c r="AO35" s="3">
        <v>170</v>
      </c>
      <c r="AP35" s="3"/>
      <c r="AQ35" s="11">
        <f t="shared" si="45"/>
        <v>1308.5</v>
      </c>
      <c r="AR35" s="10">
        <v>562</v>
      </c>
      <c r="AS35" s="7">
        <f t="shared" si="46"/>
        <v>1112.76</v>
      </c>
      <c r="AT35" s="3"/>
      <c r="AU35" s="3"/>
      <c r="AV35" s="3"/>
      <c r="AW35" s="3">
        <v>240</v>
      </c>
      <c r="AX35" s="3"/>
      <c r="AY35" s="11">
        <f t="shared" si="47"/>
        <v>1352.76</v>
      </c>
      <c r="AZ35" s="10">
        <v>526</v>
      </c>
      <c r="BA35" s="7">
        <f t="shared" si="48"/>
        <v>1041.48</v>
      </c>
      <c r="BB35" s="3"/>
      <c r="BC35" s="3"/>
      <c r="BD35" s="3"/>
      <c r="BE35" s="3">
        <v>170</v>
      </c>
      <c r="BF35" s="3"/>
      <c r="BG35" s="11">
        <f t="shared" si="49"/>
        <v>1211.48</v>
      </c>
      <c r="BH35" s="10"/>
      <c r="BI35" s="7">
        <f t="shared" si="50"/>
        <v>0</v>
      </c>
      <c r="BJ35" s="3"/>
      <c r="BK35" s="3"/>
      <c r="BL35" s="3"/>
      <c r="BM35" s="3"/>
      <c r="BN35" s="3"/>
      <c r="BO35" s="11">
        <f t="shared" si="51"/>
        <v>0</v>
      </c>
      <c r="BP35" s="2"/>
      <c r="BQ35" s="7">
        <f t="shared" si="52"/>
        <v>0</v>
      </c>
      <c r="BR35" s="3"/>
      <c r="BS35" s="3"/>
      <c r="BT35" s="3"/>
      <c r="BU35" s="3"/>
      <c r="BV35" s="5"/>
      <c r="BW35" s="11">
        <f t="shared" si="53"/>
        <v>0</v>
      </c>
      <c r="BX35" s="10"/>
      <c r="BY35" s="7">
        <f t="shared" si="54"/>
        <v>0</v>
      </c>
      <c r="BZ35" s="3"/>
      <c r="CA35" s="3"/>
      <c r="CB35" s="3"/>
      <c r="CC35" s="3"/>
      <c r="CD35" s="3"/>
      <c r="CE35" s="11">
        <f t="shared" si="55"/>
        <v>0</v>
      </c>
      <c r="CF35" s="63">
        <f t="shared" si="56"/>
        <v>1332.3439999999998</v>
      </c>
      <c r="CG35" s="82">
        <v>11</v>
      </c>
      <c r="CH35" s="2"/>
      <c r="CI35" s="34">
        <f t="shared" si="57"/>
        <v>1152.9000000000001</v>
      </c>
      <c r="CJ35" s="34">
        <f t="shared" si="58"/>
        <v>1545.92</v>
      </c>
      <c r="CK35" s="34">
        <f t="shared" si="59"/>
        <v>1243.06</v>
      </c>
      <c r="CL35" s="34">
        <f t="shared" si="60"/>
        <v>0</v>
      </c>
      <c r="CM35" s="34">
        <f t="shared" si="61"/>
        <v>1308.5</v>
      </c>
      <c r="CN35" s="34">
        <f t="shared" si="62"/>
        <v>1352.76</v>
      </c>
      <c r="CO35" s="34">
        <f t="shared" si="63"/>
        <v>1211.48</v>
      </c>
      <c r="CP35" s="34">
        <f t="shared" si="64"/>
        <v>0</v>
      </c>
      <c r="CQ35" s="34">
        <f t="shared" si="65"/>
        <v>0</v>
      </c>
      <c r="CR35" s="34">
        <f t="shared" si="66"/>
        <v>0</v>
      </c>
      <c r="CT35" s="6">
        <f t="shared" si="67"/>
        <v>1545.92</v>
      </c>
      <c r="CU35" s="6">
        <f t="shared" si="68"/>
        <v>1352.76</v>
      </c>
      <c r="CV35" s="6">
        <f t="shared" si="69"/>
        <v>1308.5</v>
      </c>
      <c r="CW35" s="6">
        <f t="shared" si="70"/>
        <v>1243.06</v>
      </c>
      <c r="CX35" s="6">
        <f t="shared" si="71"/>
        <v>1211.48</v>
      </c>
    </row>
    <row r="36" spans="1:102" x14ac:dyDescent="0.2">
      <c r="A36" s="20" t="s">
        <v>89</v>
      </c>
      <c r="B36" s="119">
        <v>1949</v>
      </c>
      <c r="C36" s="22" t="s">
        <v>35</v>
      </c>
      <c r="D36" s="10">
        <v>485</v>
      </c>
      <c r="E36" s="7">
        <f t="shared" si="36"/>
        <v>1018.5</v>
      </c>
      <c r="F36" s="3"/>
      <c r="G36" s="3"/>
      <c r="H36" s="3"/>
      <c r="I36" s="3"/>
      <c r="J36" s="3"/>
      <c r="K36" s="11">
        <f t="shared" si="37"/>
        <v>1018.5</v>
      </c>
      <c r="L36" s="2"/>
      <c r="M36" s="7">
        <f t="shared" si="38"/>
        <v>0</v>
      </c>
      <c r="N36" s="3"/>
      <c r="O36" s="3"/>
      <c r="P36" s="3"/>
      <c r="Q36" s="3"/>
      <c r="R36" s="5"/>
      <c r="S36" s="11">
        <f t="shared" si="39"/>
        <v>0</v>
      </c>
      <c r="T36" s="2">
        <v>562</v>
      </c>
      <c r="U36" s="7">
        <f t="shared" si="40"/>
        <v>1112.76</v>
      </c>
      <c r="V36" s="3"/>
      <c r="W36" s="3"/>
      <c r="X36" s="3"/>
      <c r="Y36" s="3">
        <v>160</v>
      </c>
      <c r="Z36" s="5"/>
      <c r="AA36" s="11">
        <f t="shared" si="41"/>
        <v>1272.76</v>
      </c>
      <c r="AB36" s="2"/>
      <c r="AC36" s="7">
        <f t="shared" si="42"/>
        <v>0</v>
      </c>
      <c r="AD36" s="3"/>
      <c r="AE36" s="3"/>
      <c r="AF36" s="3"/>
      <c r="AG36" s="3"/>
      <c r="AH36" s="5"/>
      <c r="AI36" s="11">
        <f t="shared" si="43"/>
        <v>0</v>
      </c>
      <c r="AJ36" s="10">
        <v>586</v>
      </c>
      <c r="AK36" s="7">
        <f t="shared" si="44"/>
        <v>1160.28</v>
      </c>
      <c r="AL36" s="3"/>
      <c r="AM36" s="3"/>
      <c r="AN36" s="3"/>
      <c r="AO36" s="3">
        <v>170</v>
      </c>
      <c r="AP36" s="3"/>
      <c r="AQ36" s="11">
        <f t="shared" si="45"/>
        <v>1330.28</v>
      </c>
      <c r="AR36" s="10">
        <v>575</v>
      </c>
      <c r="AS36" s="7">
        <f t="shared" si="46"/>
        <v>1138.5</v>
      </c>
      <c r="AT36" s="3"/>
      <c r="AU36" s="3"/>
      <c r="AV36" s="3"/>
      <c r="AW36" s="3">
        <v>240</v>
      </c>
      <c r="AX36" s="3"/>
      <c r="AY36" s="11">
        <f t="shared" si="47"/>
        <v>1378.5</v>
      </c>
      <c r="AZ36" s="10"/>
      <c r="BA36" s="7">
        <f t="shared" si="48"/>
        <v>0</v>
      </c>
      <c r="BB36" s="3"/>
      <c r="BC36" s="3"/>
      <c r="BD36" s="3"/>
      <c r="BE36" s="3"/>
      <c r="BF36" s="3"/>
      <c r="BG36" s="11">
        <f t="shared" si="49"/>
        <v>0</v>
      </c>
      <c r="BH36" s="10">
        <v>528</v>
      </c>
      <c r="BI36" s="7">
        <f t="shared" si="50"/>
        <v>1108.8</v>
      </c>
      <c r="BJ36" s="3"/>
      <c r="BK36" s="3"/>
      <c r="BL36" s="3">
        <v>40</v>
      </c>
      <c r="BM36" s="3">
        <v>100</v>
      </c>
      <c r="BN36" s="3"/>
      <c r="BO36" s="11">
        <f t="shared" si="51"/>
        <v>1248.8</v>
      </c>
      <c r="BP36" s="2">
        <v>540</v>
      </c>
      <c r="BQ36" s="7">
        <f t="shared" si="52"/>
        <v>1134</v>
      </c>
      <c r="BR36" s="3"/>
      <c r="BS36" s="3"/>
      <c r="BT36" s="3">
        <v>40</v>
      </c>
      <c r="BU36" s="3">
        <v>150</v>
      </c>
      <c r="BV36" s="5"/>
      <c r="BW36" s="11">
        <f t="shared" si="53"/>
        <v>1324</v>
      </c>
      <c r="BX36" s="10"/>
      <c r="BY36" s="7">
        <f t="shared" si="54"/>
        <v>0</v>
      </c>
      <c r="BZ36" s="3"/>
      <c r="CA36" s="3"/>
      <c r="CB36" s="3"/>
      <c r="CC36" s="3"/>
      <c r="CD36" s="3"/>
      <c r="CE36" s="11">
        <f t="shared" si="55"/>
        <v>0</v>
      </c>
      <c r="CF36" s="63">
        <f t="shared" si="56"/>
        <v>1310.8679999999999</v>
      </c>
      <c r="CG36" s="82">
        <v>12</v>
      </c>
      <c r="CH36" s="2"/>
      <c r="CI36" s="34">
        <f t="shared" si="57"/>
        <v>1018.5</v>
      </c>
      <c r="CJ36" s="34">
        <f t="shared" si="58"/>
        <v>0</v>
      </c>
      <c r="CK36" s="34">
        <f t="shared" si="59"/>
        <v>1272.76</v>
      </c>
      <c r="CL36" s="34">
        <f t="shared" si="60"/>
        <v>0</v>
      </c>
      <c r="CM36" s="34">
        <f t="shared" si="61"/>
        <v>1330.28</v>
      </c>
      <c r="CN36" s="34">
        <f t="shared" si="62"/>
        <v>1378.5</v>
      </c>
      <c r="CO36" s="34">
        <f t="shared" si="63"/>
        <v>0</v>
      </c>
      <c r="CP36" s="34">
        <f t="shared" si="64"/>
        <v>1248.8</v>
      </c>
      <c r="CQ36" s="34">
        <f t="shared" si="65"/>
        <v>1324</v>
      </c>
      <c r="CR36" s="34">
        <f t="shared" si="66"/>
        <v>0</v>
      </c>
      <c r="CT36" s="6">
        <f t="shared" si="67"/>
        <v>1378.5</v>
      </c>
      <c r="CU36" s="6">
        <f t="shared" si="68"/>
        <v>1330.28</v>
      </c>
      <c r="CV36" s="6">
        <f t="shared" si="69"/>
        <v>1324</v>
      </c>
      <c r="CW36" s="6">
        <f t="shared" si="70"/>
        <v>1272.76</v>
      </c>
      <c r="CX36" s="6">
        <f t="shared" si="71"/>
        <v>1248.8</v>
      </c>
    </row>
    <row r="37" spans="1:102" x14ac:dyDescent="0.2">
      <c r="A37" s="20" t="s">
        <v>145</v>
      </c>
      <c r="B37" s="119">
        <v>1954</v>
      </c>
      <c r="C37" s="22" t="s">
        <v>33</v>
      </c>
      <c r="D37" s="10"/>
      <c r="E37" s="7">
        <f t="shared" si="36"/>
        <v>0</v>
      </c>
      <c r="F37" s="3"/>
      <c r="G37" s="3"/>
      <c r="H37" s="3"/>
      <c r="I37" s="3"/>
      <c r="J37" s="3"/>
      <c r="K37" s="11">
        <f t="shared" si="37"/>
        <v>0</v>
      </c>
      <c r="L37" s="2"/>
      <c r="M37" s="7">
        <f t="shared" si="38"/>
        <v>0</v>
      </c>
      <c r="N37" s="3"/>
      <c r="O37" s="3"/>
      <c r="P37" s="3"/>
      <c r="Q37" s="3"/>
      <c r="R37" s="5"/>
      <c r="S37" s="11">
        <f t="shared" si="39"/>
        <v>0</v>
      </c>
      <c r="T37" s="2">
        <v>579</v>
      </c>
      <c r="U37" s="7">
        <f t="shared" si="40"/>
        <v>1146.42</v>
      </c>
      <c r="V37" s="3"/>
      <c r="W37" s="3"/>
      <c r="X37" s="3">
        <v>10</v>
      </c>
      <c r="Y37" s="3">
        <v>160</v>
      </c>
      <c r="Z37" s="5"/>
      <c r="AA37" s="11">
        <f t="shared" si="41"/>
        <v>1316.42</v>
      </c>
      <c r="AB37" s="2"/>
      <c r="AC37" s="7">
        <f t="shared" si="42"/>
        <v>0</v>
      </c>
      <c r="AD37" s="3"/>
      <c r="AE37" s="3"/>
      <c r="AF37" s="3"/>
      <c r="AG37" s="3"/>
      <c r="AH37" s="5"/>
      <c r="AI37" s="11">
        <f t="shared" si="43"/>
        <v>0</v>
      </c>
      <c r="AJ37" s="10"/>
      <c r="AK37" s="7">
        <f t="shared" si="44"/>
        <v>0</v>
      </c>
      <c r="AL37" s="3"/>
      <c r="AM37" s="3"/>
      <c r="AN37" s="3"/>
      <c r="AO37" s="3"/>
      <c r="AP37" s="3"/>
      <c r="AQ37" s="11">
        <f t="shared" si="45"/>
        <v>0</v>
      </c>
      <c r="AR37" s="10"/>
      <c r="AS37" s="7">
        <f t="shared" si="46"/>
        <v>0</v>
      </c>
      <c r="AT37" s="3"/>
      <c r="AU37" s="3"/>
      <c r="AV37" s="3"/>
      <c r="AW37" s="3"/>
      <c r="AX37" s="3"/>
      <c r="AY37" s="11">
        <f t="shared" si="47"/>
        <v>0</v>
      </c>
      <c r="AZ37" s="10">
        <v>524</v>
      </c>
      <c r="BA37" s="7">
        <f t="shared" si="48"/>
        <v>1037.52</v>
      </c>
      <c r="BB37" s="3"/>
      <c r="BC37" s="3"/>
      <c r="BD37" s="3"/>
      <c r="BE37" s="3">
        <v>170</v>
      </c>
      <c r="BF37" s="3"/>
      <c r="BG37" s="11">
        <f t="shared" si="49"/>
        <v>1207.52</v>
      </c>
      <c r="BH37" s="10">
        <v>527</v>
      </c>
      <c r="BI37" s="7">
        <f t="shared" si="50"/>
        <v>1106.7</v>
      </c>
      <c r="BJ37" s="3"/>
      <c r="BK37" s="3"/>
      <c r="BL37" s="3"/>
      <c r="BM37" s="3">
        <v>100</v>
      </c>
      <c r="BN37" s="3"/>
      <c r="BO37" s="11">
        <f t="shared" si="51"/>
        <v>1206.7</v>
      </c>
      <c r="BP37" s="2">
        <v>516</v>
      </c>
      <c r="BQ37" s="7">
        <f t="shared" si="52"/>
        <v>1083.6000000000001</v>
      </c>
      <c r="BR37" s="3"/>
      <c r="BS37" s="3"/>
      <c r="BT37" s="3"/>
      <c r="BU37" s="3">
        <v>150</v>
      </c>
      <c r="BV37" s="5"/>
      <c r="BW37" s="11">
        <f t="shared" si="53"/>
        <v>1233.6000000000001</v>
      </c>
      <c r="BX37" s="10">
        <v>544</v>
      </c>
      <c r="BY37" s="7">
        <f t="shared" si="54"/>
        <v>1142.4000000000001</v>
      </c>
      <c r="BZ37" s="3"/>
      <c r="CA37" s="3"/>
      <c r="CB37" s="3">
        <v>200</v>
      </c>
      <c r="CC37" s="3">
        <v>120</v>
      </c>
      <c r="CD37" s="3"/>
      <c r="CE37" s="11">
        <f t="shared" si="55"/>
        <v>1462.4</v>
      </c>
      <c r="CF37" s="63">
        <f t="shared" si="56"/>
        <v>1285.328</v>
      </c>
      <c r="CG37" s="82">
        <v>13</v>
      </c>
      <c r="CH37" s="2"/>
      <c r="CI37" s="34">
        <f t="shared" si="57"/>
        <v>0</v>
      </c>
      <c r="CJ37" s="34">
        <f t="shared" si="58"/>
        <v>0</v>
      </c>
      <c r="CK37" s="34">
        <f t="shared" si="59"/>
        <v>1316.42</v>
      </c>
      <c r="CL37" s="34">
        <f t="shared" si="60"/>
        <v>0</v>
      </c>
      <c r="CM37" s="34">
        <f t="shared" si="61"/>
        <v>0</v>
      </c>
      <c r="CN37" s="34">
        <f t="shared" si="62"/>
        <v>0</v>
      </c>
      <c r="CO37" s="34">
        <f t="shared" si="63"/>
        <v>1207.52</v>
      </c>
      <c r="CP37" s="34">
        <f t="shared" si="64"/>
        <v>1206.7</v>
      </c>
      <c r="CQ37" s="34">
        <f t="shared" si="65"/>
        <v>1233.6000000000001</v>
      </c>
      <c r="CR37" s="34">
        <f t="shared" si="66"/>
        <v>1462.4</v>
      </c>
      <c r="CT37" s="6">
        <f t="shared" si="67"/>
        <v>1462.4</v>
      </c>
      <c r="CU37" s="6">
        <f t="shared" si="68"/>
        <v>1316.42</v>
      </c>
      <c r="CV37" s="6">
        <f t="shared" si="69"/>
        <v>1233.6000000000001</v>
      </c>
      <c r="CW37" s="6">
        <f t="shared" si="70"/>
        <v>1207.52</v>
      </c>
      <c r="CX37" s="6">
        <f t="shared" si="71"/>
        <v>1206.7</v>
      </c>
    </row>
    <row r="38" spans="1:102" x14ac:dyDescent="0.2">
      <c r="A38" s="20" t="s">
        <v>92</v>
      </c>
      <c r="B38" s="119">
        <v>1977</v>
      </c>
      <c r="C38" s="23" t="s">
        <v>152</v>
      </c>
      <c r="D38" s="10">
        <v>539</v>
      </c>
      <c r="E38" s="7">
        <f t="shared" si="36"/>
        <v>1131.9000000000001</v>
      </c>
      <c r="F38" s="3"/>
      <c r="G38" s="3"/>
      <c r="H38" s="3"/>
      <c r="I38" s="3">
        <v>220</v>
      </c>
      <c r="J38" s="3"/>
      <c r="K38" s="11">
        <f t="shared" si="37"/>
        <v>1351.9</v>
      </c>
      <c r="L38" s="2">
        <v>548</v>
      </c>
      <c r="M38" s="7">
        <f t="shared" si="38"/>
        <v>1085.04</v>
      </c>
      <c r="N38" s="3"/>
      <c r="O38" s="3"/>
      <c r="P38" s="3"/>
      <c r="Q38" s="3">
        <v>150</v>
      </c>
      <c r="R38" s="5"/>
      <c r="S38" s="11">
        <f t="shared" si="39"/>
        <v>1235.04</v>
      </c>
      <c r="T38" s="2">
        <v>562</v>
      </c>
      <c r="U38" s="7">
        <f t="shared" si="40"/>
        <v>1112.76</v>
      </c>
      <c r="V38" s="3"/>
      <c r="W38" s="3"/>
      <c r="X38" s="3">
        <v>30</v>
      </c>
      <c r="Y38" s="3">
        <v>160</v>
      </c>
      <c r="Z38" s="5"/>
      <c r="AA38" s="11">
        <f t="shared" si="41"/>
        <v>1302.76</v>
      </c>
      <c r="AB38" s="2">
        <v>494</v>
      </c>
      <c r="AC38" s="7">
        <f t="shared" si="42"/>
        <v>978.12</v>
      </c>
      <c r="AD38" s="3"/>
      <c r="AE38" s="3"/>
      <c r="AF38" s="3">
        <v>40</v>
      </c>
      <c r="AG38" s="3">
        <v>80</v>
      </c>
      <c r="AH38" s="5"/>
      <c r="AI38" s="11">
        <f t="shared" si="43"/>
        <v>1098.1199999999999</v>
      </c>
      <c r="AJ38" s="10"/>
      <c r="AK38" s="7">
        <f t="shared" si="44"/>
        <v>0</v>
      </c>
      <c r="AL38" s="3"/>
      <c r="AM38" s="3"/>
      <c r="AN38" s="3"/>
      <c r="AO38" s="3"/>
      <c r="AP38" s="3"/>
      <c r="AQ38" s="11">
        <f t="shared" si="45"/>
        <v>0</v>
      </c>
      <c r="AR38" s="10">
        <v>541</v>
      </c>
      <c r="AS38" s="7">
        <f t="shared" si="46"/>
        <v>1071.18</v>
      </c>
      <c r="AT38" s="3"/>
      <c r="AU38" s="3"/>
      <c r="AV38" s="3"/>
      <c r="AW38" s="3">
        <v>240</v>
      </c>
      <c r="AX38" s="3"/>
      <c r="AY38" s="11">
        <f t="shared" si="47"/>
        <v>1311.18</v>
      </c>
      <c r="AZ38" s="10"/>
      <c r="BA38" s="7">
        <f t="shared" si="48"/>
        <v>0</v>
      </c>
      <c r="BB38" s="3"/>
      <c r="BC38" s="3"/>
      <c r="BD38" s="3"/>
      <c r="BE38" s="3"/>
      <c r="BF38" s="3"/>
      <c r="BG38" s="11">
        <f t="shared" si="49"/>
        <v>0</v>
      </c>
      <c r="BH38" s="10"/>
      <c r="BI38" s="7">
        <f t="shared" si="50"/>
        <v>0</v>
      </c>
      <c r="BJ38" s="3"/>
      <c r="BK38" s="3"/>
      <c r="BL38" s="3"/>
      <c r="BM38" s="3"/>
      <c r="BN38" s="3"/>
      <c r="BO38" s="11">
        <f t="shared" si="51"/>
        <v>0</v>
      </c>
      <c r="BP38" s="2">
        <v>495</v>
      </c>
      <c r="BQ38" s="7">
        <f t="shared" si="52"/>
        <v>1039.5</v>
      </c>
      <c r="BR38" s="3"/>
      <c r="BS38" s="3"/>
      <c r="BT38" s="3">
        <v>10</v>
      </c>
      <c r="BU38" s="3">
        <v>150</v>
      </c>
      <c r="BV38" s="5"/>
      <c r="BW38" s="11">
        <f t="shared" si="53"/>
        <v>1199.5</v>
      </c>
      <c r="BX38" s="10"/>
      <c r="BY38" s="7">
        <f t="shared" si="54"/>
        <v>0</v>
      </c>
      <c r="BZ38" s="3"/>
      <c r="CA38" s="3"/>
      <c r="CB38" s="3"/>
      <c r="CC38" s="3"/>
      <c r="CD38" s="3"/>
      <c r="CE38" s="11">
        <f t="shared" si="55"/>
        <v>0</v>
      </c>
      <c r="CF38" s="63">
        <f t="shared" si="56"/>
        <v>1280.076</v>
      </c>
      <c r="CG38" s="82">
        <v>14</v>
      </c>
      <c r="CH38" s="2"/>
      <c r="CI38" s="34">
        <f t="shared" si="57"/>
        <v>1351.9</v>
      </c>
      <c r="CJ38" s="34">
        <f t="shared" si="58"/>
        <v>1235.04</v>
      </c>
      <c r="CK38" s="34">
        <f t="shared" si="59"/>
        <v>1302.76</v>
      </c>
      <c r="CL38" s="34">
        <f t="shared" si="60"/>
        <v>1098.1199999999999</v>
      </c>
      <c r="CM38" s="34">
        <f t="shared" si="61"/>
        <v>0</v>
      </c>
      <c r="CN38" s="34">
        <f t="shared" si="62"/>
        <v>1311.18</v>
      </c>
      <c r="CO38" s="34">
        <f t="shared" si="63"/>
        <v>0</v>
      </c>
      <c r="CP38" s="34">
        <f t="shared" si="64"/>
        <v>0</v>
      </c>
      <c r="CQ38" s="34">
        <f t="shared" si="65"/>
        <v>1199.5</v>
      </c>
      <c r="CR38" s="34">
        <f t="shared" si="66"/>
        <v>0</v>
      </c>
      <c r="CT38" s="6">
        <f t="shared" si="67"/>
        <v>1351.9</v>
      </c>
      <c r="CU38" s="6">
        <f t="shared" si="68"/>
        <v>1311.18</v>
      </c>
      <c r="CV38" s="6">
        <f t="shared" si="69"/>
        <v>1302.76</v>
      </c>
      <c r="CW38" s="6">
        <f t="shared" si="70"/>
        <v>1235.04</v>
      </c>
      <c r="CX38" s="6">
        <f t="shared" si="71"/>
        <v>1199.5</v>
      </c>
    </row>
    <row r="39" spans="1:102" x14ac:dyDescent="0.2">
      <c r="A39" s="20" t="s">
        <v>144</v>
      </c>
      <c r="B39" s="119">
        <v>1956</v>
      </c>
      <c r="C39" s="22" t="s">
        <v>33</v>
      </c>
      <c r="D39" s="10"/>
      <c r="E39" s="7">
        <f t="shared" si="36"/>
        <v>0</v>
      </c>
      <c r="F39" s="3"/>
      <c r="G39" s="3"/>
      <c r="H39" s="3"/>
      <c r="I39" s="3"/>
      <c r="J39" s="3"/>
      <c r="K39" s="11">
        <f t="shared" si="37"/>
        <v>0</v>
      </c>
      <c r="L39" s="2"/>
      <c r="M39" s="7">
        <f t="shared" si="38"/>
        <v>0</v>
      </c>
      <c r="N39" s="3"/>
      <c r="O39" s="3"/>
      <c r="P39" s="3"/>
      <c r="Q39" s="3"/>
      <c r="R39" s="5"/>
      <c r="S39" s="11">
        <f t="shared" si="39"/>
        <v>0</v>
      </c>
      <c r="T39" s="2"/>
      <c r="U39" s="7">
        <f t="shared" si="40"/>
        <v>0</v>
      </c>
      <c r="V39" s="3"/>
      <c r="W39" s="3"/>
      <c r="X39" s="3"/>
      <c r="Y39" s="3"/>
      <c r="Z39" s="5"/>
      <c r="AA39" s="11">
        <f t="shared" si="41"/>
        <v>0</v>
      </c>
      <c r="AB39" s="2"/>
      <c r="AC39" s="7">
        <f t="shared" si="42"/>
        <v>0</v>
      </c>
      <c r="AD39" s="3"/>
      <c r="AE39" s="3"/>
      <c r="AF39" s="3"/>
      <c r="AG39" s="3"/>
      <c r="AH39" s="5"/>
      <c r="AI39" s="11">
        <f t="shared" si="43"/>
        <v>0</v>
      </c>
      <c r="AJ39" s="10">
        <v>458</v>
      </c>
      <c r="AK39" s="7">
        <f t="shared" si="44"/>
        <v>906.84</v>
      </c>
      <c r="AL39" s="3"/>
      <c r="AM39" s="3"/>
      <c r="AN39" s="3"/>
      <c r="AO39" s="3">
        <v>170</v>
      </c>
      <c r="AP39" s="3"/>
      <c r="AQ39" s="11">
        <f t="shared" si="45"/>
        <v>1076.8400000000001</v>
      </c>
      <c r="AR39" s="10">
        <v>486</v>
      </c>
      <c r="AS39" s="7">
        <f t="shared" si="46"/>
        <v>962.28</v>
      </c>
      <c r="AT39" s="3"/>
      <c r="AU39" s="3"/>
      <c r="AV39" s="3"/>
      <c r="AW39" s="3">
        <v>240</v>
      </c>
      <c r="AX39" s="3"/>
      <c r="AY39" s="11">
        <f t="shared" si="47"/>
        <v>1202.28</v>
      </c>
      <c r="AZ39" s="10">
        <v>518</v>
      </c>
      <c r="BA39" s="7">
        <f t="shared" si="48"/>
        <v>1025.6400000000001</v>
      </c>
      <c r="BB39" s="3"/>
      <c r="BC39" s="3"/>
      <c r="BD39" s="3"/>
      <c r="BE39" s="3">
        <v>170</v>
      </c>
      <c r="BF39" s="3"/>
      <c r="BG39" s="11">
        <f t="shared" si="49"/>
        <v>1195.6400000000001</v>
      </c>
      <c r="BH39" s="10">
        <v>520</v>
      </c>
      <c r="BI39" s="7">
        <f t="shared" si="50"/>
        <v>1092</v>
      </c>
      <c r="BJ39" s="3"/>
      <c r="BK39" s="3"/>
      <c r="BL39" s="3">
        <v>10</v>
      </c>
      <c r="BM39" s="3">
        <v>100</v>
      </c>
      <c r="BN39" s="3"/>
      <c r="BO39" s="11">
        <f t="shared" si="51"/>
        <v>1202</v>
      </c>
      <c r="BP39" s="2">
        <v>511</v>
      </c>
      <c r="BQ39" s="7">
        <f t="shared" si="52"/>
        <v>1073.1000000000001</v>
      </c>
      <c r="BR39" s="3"/>
      <c r="BS39" s="3"/>
      <c r="BT39" s="3"/>
      <c r="BU39" s="3">
        <v>150</v>
      </c>
      <c r="BV39" s="5"/>
      <c r="BW39" s="11">
        <f t="shared" si="53"/>
        <v>1223.1000000000001</v>
      </c>
      <c r="BX39" s="10">
        <v>529</v>
      </c>
      <c r="BY39" s="7">
        <f t="shared" si="54"/>
        <v>1110.9000000000001</v>
      </c>
      <c r="BZ39" s="3"/>
      <c r="CA39" s="3"/>
      <c r="CB39" s="3"/>
      <c r="CC39" s="3">
        <v>120</v>
      </c>
      <c r="CD39" s="3"/>
      <c r="CE39" s="11">
        <f t="shared" si="55"/>
        <v>1230.9000000000001</v>
      </c>
      <c r="CF39" s="63">
        <f t="shared" si="56"/>
        <v>1210.7840000000001</v>
      </c>
      <c r="CG39" s="82">
        <v>15</v>
      </c>
      <c r="CH39" s="2"/>
      <c r="CI39" s="34">
        <f t="shared" si="57"/>
        <v>0</v>
      </c>
      <c r="CJ39" s="34">
        <f t="shared" si="58"/>
        <v>0</v>
      </c>
      <c r="CK39" s="34">
        <f t="shared" si="59"/>
        <v>0</v>
      </c>
      <c r="CL39" s="34">
        <f t="shared" si="60"/>
        <v>0</v>
      </c>
      <c r="CM39" s="34">
        <f t="shared" si="61"/>
        <v>1076.8400000000001</v>
      </c>
      <c r="CN39" s="34">
        <f t="shared" si="62"/>
        <v>1202.28</v>
      </c>
      <c r="CO39" s="34">
        <f t="shared" si="63"/>
        <v>1195.6400000000001</v>
      </c>
      <c r="CP39" s="34">
        <f t="shared" si="64"/>
        <v>1202</v>
      </c>
      <c r="CQ39" s="34">
        <f t="shared" si="65"/>
        <v>1223.1000000000001</v>
      </c>
      <c r="CR39" s="34">
        <f t="shared" si="66"/>
        <v>1230.9000000000001</v>
      </c>
      <c r="CT39" s="6">
        <f t="shared" si="67"/>
        <v>1230.9000000000001</v>
      </c>
      <c r="CU39" s="6">
        <f t="shared" si="68"/>
        <v>1223.1000000000001</v>
      </c>
      <c r="CV39" s="6">
        <f t="shared" si="69"/>
        <v>1202.28</v>
      </c>
      <c r="CW39" s="6">
        <f t="shared" si="70"/>
        <v>1202</v>
      </c>
      <c r="CX39" s="6">
        <f t="shared" si="71"/>
        <v>1195.6400000000001</v>
      </c>
    </row>
    <row r="40" spans="1:102" x14ac:dyDescent="0.2">
      <c r="A40" s="20" t="s">
        <v>153</v>
      </c>
      <c r="B40" s="119">
        <v>1959</v>
      </c>
      <c r="C40" s="22" t="s">
        <v>74</v>
      </c>
      <c r="D40" s="10">
        <v>349</v>
      </c>
      <c r="E40" s="7">
        <f t="shared" si="36"/>
        <v>732.9</v>
      </c>
      <c r="F40" s="3"/>
      <c r="G40" s="3"/>
      <c r="H40" s="3"/>
      <c r="I40" s="3">
        <v>220</v>
      </c>
      <c r="J40" s="3"/>
      <c r="K40" s="11">
        <f t="shared" si="37"/>
        <v>952.90000000000009</v>
      </c>
      <c r="L40" s="2">
        <v>478</v>
      </c>
      <c r="M40" s="7">
        <f t="shared" si="38"/>
        <v>946.43999999999994</v>
      </c>
      <c r="N40" s="3"/>
      <c r="O40" s="3"/>
      <c r="P40" s="3"/>
      <c r="Q40" s="3">
        <v>150</v>
      </c>
      <c r="R40" s="5"/>
      <c r="S40" s="11">
        <f t="shared" si="39"/>
        <v>1096.44</v>
      </c>
      <c r="T40" s="2"/>
      <c r="U40" s="7">
        <f t="shared" si="40"/>
        <v>0</v>
      </c>
      <c r="V40" s="3"/>
      <c r="W40" s="3"/>
      <c r="X40" s="3"/>
      <c r="Y40" s="3"/>
      <c r="Z40" s="5"/>
      <c r="AA40" s="11">
        <f t="shared" si="41"/>
        <v>0</v>
      </c>
      <c r="AB40" s="2">
        <v>474</v>
      </c>
      <c r="AC40" s="7">
        <f t="shared" si="42"/>
        <v>938.52</v>
      </c>
      <c r="AD40" s="3"/>
      <c r="AE40" s="3"/>
      <c r="AF40" s="3">
        <v>30</v>
      </c>
      <c r="AG40" s="3">
        <v>80</v>
      </c>
      <c r="AH40" s="5"/>
      <c r="AI40" s="11">
        <f t="shared" si="43"/>
        <v>1048.52</v>
      </c>
      <c r="AJ40" s="10"/>
      <c r="AK40" s="7">
        <f t="shared" si="44"/>
        <v>0</v>
      </c>
      <c r="AL40" s="3"/>
      <c r="AM40" s="3"/>
      <c r="AN40" s="3"/>
      <c r="AO40" s="3"/>
      <c r="AP40" s="3"/>
      <c r="AQ40" s="11">
        <f t="shared" si="45"/>
        <v>0</v>
      </c>
      <c r="AR40" s="10">
        <v>537</v>
      </c>
      <c r="AS40" s="7">
        <f t="shared" si="46"/>
        <v>1063.26</v>
      </c>
      <c r="AT40" s="3"/>
      <c r="AU40" s="3"/>
      <c r="AV40" s="3"/>
      <c r="AW40" s="3">
        <v>240</v>
      </c>
      <c r="AX40" s="3"/>
      <c r="AY40" s="11">
        <f t="shared" si="47"/>
        <v>1303.26</v>
      </c>
      <c r="AZ40" s="10"/>
      <c r="BA40" s="7">
        <f t="shared" si="48"/>
        <v>0</v>
      </c>
      <c r="BB40" s="3"/>
      <c r="BC40" s="3"/>
      <c r="BD40" s="3"/>
      <c r="BE40" s="3"/>
      <c r="BF40" s="3"/>
      <c r="BG40" s="11">
        <f t="shared" si="49"/>
        <v>0</v>
      </c>
      <c r="BH40" s="10">
        <v>491</v>
      </c>
      <c r="BI40" s="7">
        <f t="shared" si="50"/>
        <v>1031.1000000000001</v>
      </c>
      <c r="BJ40" s="3"/>
      <c r="BK40" s="3"/>
      <c r="BL40" s="3"/>
      <c r="BM40" s="3">
        <v>100</v>
      </c>
      <c r="BN40" s="3"/>
      <c r="BO40" s="11">
        <f t="shared" si="51"/>
        <v>1131.1000000000001</v>
      </c>
      <c r="BP40" s="2">
        <v>505</v>
      </c>
      <c r="BQ40" s="7">
        <f t="shared" si="52"/>
        <v>1060.5</v>
      </c>
      <c r="BR40" s="3"/>
      <c r="BS40" s="3"/>
      <c r="BT40" s="3"/>
      <c r="BU40" s="3">
        <v>150</v>
      </c>
      <c r="BV40" s="5"/>
      <c r="BW40" s="11">
        <f t="shared" si="53"/>
        <v>1210.5</v>
      </c>
      <c r="BX40" s="10">
        <v>477</v>
      </c>
      <c r="BY40" s="7">
        <f t="shared" si="54"/>
        <v>1001.7</v>
      </c>
      <c r="BZ40" s="3"/>
      <c r="CA40" s="3"/>
      <c r="CB40" s="3"/>
      <c r="CC40" s="3">
        <v>120</v>
      </c>
      <c r="CD40" s="3"/>
      <c r="CE40" s="11">
        <f t="shared" si="55"/>
        <v>1121.7</v>
      </c>
      <c r="CF40" s="63">
        <f t="shared" si="56"/>
        <v>1172.5999999999999</v>
      </c>
      <c r="CG40" s="82">
        <v>16</v>
      </c>
      <c r="CH40" s="2"/>
      <c r="CI40" s="34">
        <f t="shared" si="57"/>
        <v>952.90000000000009</v>
      </c>
      <c r="CJ40" s="34">
        <f t="shared" si="58"/>
        <v>1096.44</v>
      </c>
      <c r="CK40" s="34">
        <f t="shared" si="59"/>
        <v>0</v>
      </c>
      <c r="CL40" s="34">
        <f t="shared" si="60"/>
        <v>1048.52</v>
      </c>
      <c r="CM40" s="34">
        <f t="shared" si="61"/>
        <v>0</v>
      </c>
      <c r="CN40" s="34">
        <f t="shared" si="62"/>
        <v>1303.26</v>
      </c>
      <c r="CO40" s="34">
        <f t="shared" si="63"/>
        <v>0</v>
      </c>
      <c r="CP40" s="34">
        <f t="shared" si="64"/>
        <v>1131.1000000000001</v>
      </c>
      <c r="CQ40" s="34">
        <f t="shared" si="65"/>
        <v>1210.5</v>
      </c>
      <c r="CR40" s="34">
        <f t="shared" si="66"/>
        <v>1121.7</v>
      </c>
      <c r="CT40" s="6">
        <f t="shared" si="67"/>
        <v>1303.26</v>
      </c>
      <c r="CU40" s="6">
        <f t="shared" si="68"/>
        <v>1210.5</v>
      </c>
      <c r="CV40" s="6">
        <f t="shared" si="69"/>
        <v>1131.1000000000001</v>
      </c>
      <c r="CW40" s="6">
        <f t="shared" si="70"/>
        <v>1121.7</v>
      </c>
      <c r="CX40" s="6">
        <f t="shared" si="71"/>
        <v>1096.44</v>
      </c>
    </row>
    <row r="41" spans="1:102" x14ac:dyDescent="0.2">
      <c r="A41" s="20" t="s">
        <v>114</v>
      </c>
      <c r="B41" s="119">
        <v>1973</v>
      </c>
      <c r="C41" s="22" t="s">
        <v>106</v>
      </c>
      <c r="D41" s="10">
        <v>444</v>
      </c>
      <c r="E41" s="7">
        <f t="shared" si="36"/>
        <v>932.40000000000009</v>
      </c>
      <c r="F41" s="3"/>
      <c r="G41" s="3"/>
      <c r="H41" s="3"/>
      <c r="I41" s="3">
        <v>220</v>
      </c>
      <c r="J41" s="3"/>
      <c r="K41" s="11">
        <f t="shared" si="37"/>
        <v>1152.4000000000001</v>
      </c>
      <c r="L41" s="2"/>
      <c r="M41" s="7">
        <f t="shared" si="38"/>
        <v>0</v>
      </c>
      <c r="N41" s="3"/>
      <c r="O41" s="3"/>
      <c r="P41" s="3"/>
      <c r="Q41" s="3"/>
      <c r="R41" s="5"/>
      <c r="S41" s="11">
        <f t="shared" si="39"/>
        <v>0</v>
      </c>
      <c r="T41" s="2"/>
      <c r="U41" s="7">
        <f t="shared" si="40"/>
        <v>0</v>
      </c>
      <c r="V41" s="3"/>
      <c r="W41" s="3"/>
      <c r="X41" s="3"/>
      <c r="Y41" s="3"/>
      <c r="Z41" s="5"/>
      <c r="AA41" s="11">
        <f t="shared" si="41"/>
        <v>0</v>
      </c>
      <c r="AB41" s="2"/>
      <c r="AC41" s="7">
        <f t="shared" si="42"/>
        <v>0</v>
      </c>
      <c r="AD41" s="3"/>
      <c r="AE41" s="3"/>
      <c r="AF41" s="3"/>
      <c r="AG41" s="3"/>
      <c r="AH41" s="5"/>
      <c r="AI41" s="11">
        <f t="shared" si="43"/>
        <v>0</v>
      </c>
      <c r="AJ41" s="10">
        <v>450</v>
      </c>
      <c r="AK41" s="7">
        <f t="shared" si="44"/>
        <v>891</v>
      </c>
      <c r="AL41" s="3"/>
      <c r="AM41" s="3"/>
      <c r="AN41" s="3"/>
      <c r="AO41" s="3">
        <v>170</v>
      </c>
      <c r="AP41" s="3"/>
      <c r="AQ41" s="11">
        <f t="shared" si="45"/>
        <v>1061</v>
      </c>
      <c r="AR41" s="10">
        <v>406</v>
      </c>
      <c r="AS41" s="7">
        <f t="shared" si="46"/>
        <v>803.88</v>
      </c>
      <c r="AT41" s="3"/>
      <c r="AU41" s="3"/>
      <c r="AV41" s="3"/>
      <c r="AW41" s="3">
        <v>240</v>
      </c>
      <c r="AX41" s="3"/>
      <c r="AY41" s="11">
        <f t="shared" si="47"/>
        <v>1043.8800000000001</v>
      </c>
      <c r="AZ41" s="10">
        <v>462</v>
      </c>
      <c r="BA41" s="7">
        <f t="shared" si="48"/>
        <v>914.76</v>
      </c>
      <c r="BB41" s="3"/>
      <c r="BC41" s="3"/>
      <c r="BD41" s="3"/>
      <c r="BE41" s="3">
        <v>170</v>
      </c>
      <c r="BF41" s="3"/>
      <c r="BG41" s="11">
        <f t="shared" si="49"/>
        <v>1084.76</v>
      </c>
      <c r="BH41" s="10"/>
      <c r="BI41" s="7">
        <f t="shared" si="50"/>
        <v>0</v>
      </c>
      <c r="BJ41" s="3"/>
      <c r="BK41" s="3"/>
      <c r="BL41" s="3"/>
      <c r="BM41" s="3"/>
      <c r="BN41" s="3"/>
      <c r="BO41" s="11">
        <f t="shared" si="51"/>
        <v>0</v>
      </c>
      <c r="BP41" s="2">
        <v>503</v>
      </c>
      <c r="BQ41" s="7">
        <f t="shared" si="52"/>
        <v>1056.3</v>
      </c>
      <c r="BR41" s="3"/>
      <c r="BS41" s="3"/>
      <c r="BT41" s="3"/>
      <c r="BU41" s="3">
        <v>150</v>
      </c>
      <c r="BV41" s="5"/>
      <c r="BW41" s="11">
        <f t="shared" si="53"/>
        <v>1206.3</v>
      </c>
      <c r="BX41" s="10">
        <v>498</v>
      </c>
      <c r="BY41" s="7">
        <f t="shared" si="54"/>
        <v>1045.8</v>
      </c>
      <c r="BZ41" s="3"/>
      <c r="CA41" s="3"/>
      <c r="CB41" s="3"/>
      <c r="CC41" s="3">
        <v>120</v>
      </c>
      <c r="CD41" s="3"/>
      <c r="CE41" s="11">
        <f t="shared" si="55"/>
        <v>1165.8</v>
      </c>
      <c r="CF41" s="63">
        <f t="shared" si="56"/>
        <v>1134.0520000000001</v>
      </c>
      <c r="CG41" s="82">
        <v>17</v>
      </c>
      <c r="CH41" s="2"/>
      <c r="CI41" s="34">
        <f t="shared" si="57"/>
        <v>1152.4000000000001</v>
      </c>
      <c r="CJ41" s="34">
        <f t="shared" si="58"/>
        <v>0</v>
      </c>
      <c r="CK41" s="34">
        <f t="shared" si="59"/>
        <v>0</v>
      </c>
      <c r="CL41" s="34">
        <f t="shared" si="60"/>
        <v>0</v>
      </c>
      <c r="CM41" s="34">
        <f t="shared" si="61"/>
        <v>1061</v>
      </c>
      <c r="CN41" s="34">
        <f t="shared" si="62"/>
        <v>1043.8800000000001</v>
      </c>
      <c r="CO41" s="34">
        <f t="shared" si="63"/>
        <v>1084.76</v>
      </c>
      <c r="CP41" s="34">
        <f t="shared" si="64"/>
        <v>0</v>
      </c>
      <c r="CQ41" s="34">
        <f t="shared" si="65"/>
        <v>1206.3</v>
      </c>
      <c r="CR41" s="34">
        <f t="shared" si="66"/>
        <v>1165.8</v>
      </c>
      <c r="CT41" s="6">
        <f t="shared" si="67"/>
        <v>1206.3</v>
      </c>
      <c r="CU41" s="6">
        <f t="shared" si="68"/>
        <v>1165.8</v>
      </c>
      <c r="CV41" s="6">
        <f t="shared" si="69"/>
        <v>1152.4000000000001</v>
      </c>
      <c r="CW41" s="6">
        <f t="shared" si="70"/>
        <v>1084.76</v>
      </c>
      <c r="CX41" s="6">
        <f t="shared" si="71"/>
        <v>1061</v>
      </c>
    </row>
    <row r="42" spans="1:102" x14ac:dyDescent="0.2">
      <c r="A42" s="20" t="s">
        <v>68</v>
      </c>
      <c r="B42" s="119">
        <v>1991</v>
      </c>
      <c r="C42" s="22" t="s">
        <v>69</v>
      </c>
      <c r="D42" s="10">
        <v>562</v>
      </c>
      <c r="E42" s="7">
        <f t="shared" si="36"/>
        <v>1180.2</v>
      </c>
      <c r="F42" s="3"/>
      <c r="G42" s="3"/>
      <c r="H42" s="3">
        <v>500</v>
      </c>
      <c r="I42" s="3">
        <v>220</v>
      </c>
      <c r="J42" s="3">
        <v>200</v>
      </c>
      <c r="K42" s="11">
        <f t="shared" si="37"/>
        <v>2100.1999999999998</v>
      </c>
      <c r="L42" s="2"/>
      <c r="M42" s="7">
        <f t="shared" si="38"/>
        <v>0</v>
      </c>
      <c r="N42" s="3"/>
      <c r="O42" s="3"/>
      <c r="P42" s="3"/>
      <c r="Q42" s="3"/>
      <c r="R42" s="5"/>
      <c r="S42" s="11">
        <f t="shared" si="39"/>
        <v>0</v>
      </c>
      <c r="T42" s="2"/>
      <c r="U42" s="7">
        <f t="shared" si="40"/>
        <v>0</v>
      </c>
      <c r="V42" s="3"/>
      <c r="W42" s="3"/>
      <c r="X42" s="3"/>
      <c r="Y42" s="3"/>
      <c r="Z42" s="5"/>
      <c r="AA42" s="11">
        <f t="shared" si="41"/>
        <v>0</v>
      </c>
      <c r="AB42" s="2">
        <v>570</v>
      </c>
      <c r="AC42" s="7">
        <f t="shared" si="42"/>
        <v>1128.5999999999999</v>
      </c>
      <c r="AD42" s="3"/>
      <c r="AE42" s="3"/>
      <c r="AF42" s="3">
        <v>200</v>
      </c>
      <c r="AG42" s="3">
        <v>80</v>
      </c>
      <c r="AH42" s="5"/>
      <c r="AI42" s="11">
        <f t="shared" si="43"/>
        <v>1408.6</v>
      </c>
      <c r="AJ42" s="10"/>
      <c r="AK42" s="7">
        <f t="shared" si="44"/>
        <v>0</v>
      </c>
      <c r="AL42" s="3"/>
      <c r="AM42" s="3"/>
      <c r="AN42" s="3"/>
      <c r="AO42" s="3"/>
      <c r="AP42" s="3"/>
      <c r="AQ42" s="11">
        <f t="shared" si="45"/>
        <v>0</v>
      </c>
      <c r="AR42" s="10">
        <v>574</v>
      </c>
      <c r="AS42" s="7">
        <f t="shared" si="46"/>
        <v>1136.52</v>
      </c>
      <c r="AT42" s="3"/>
      <c r="AU42" s="3"/>
      <c r="AV42" s="3">
        <v>500</v>
      </c>
      <c r="AW42" s="3">
        <v>240</v>
      </c>
      <c r="AX42" s="3"/>
      <c r="AY42" s="11">
        <f t="shared" si="47"/>
        <v>1876.52</v>
      </c>
      <c r="AZ42" s="10"/>
      <c r="BA42" s="7">
        <f t="shared" si="48"/>
        <v>0</v>
      </c>
      <c r="BB42" s="3"/>
      <c r="BC42" s="3"/>
      <c r="BD42" s="3"/>
      <c r="BE42" s="3"/>
      <c r="BF42" s="3"/>
      <c r="BG42" s="11">
        <f t="shared" si="49"/>
        <v>0</v>
      </c>
      <c r="BH42" s="10"/>
      <c r="BI42" s="7">
        <f t="shared" si="50"/>
        <v>0</v>
      </c>
      <c r="BJ42" s="3"/>
      <c r="BK42" s="3"/>
      <c r="BL42" s="3"/>
      <c r="BM42" s="3"/>
      <c r="BN42" s="3"/>
      <c r="BO42" s="11">
        <f t="shared" si="51"/>
        <v>0</v>
      </c>
      <c r="BP42" s="2"/>
      <c r="BQ42" s="7">
        <f t="shared" si="52"/>
        <v>0</v>
      </c>
      <c r="BR42" s="3"/>
      <c r="BS42" s="3"/>
      <c r="BT42" s="3"/>
      <c r="BU42" s="3"/>
      <c r="BV42" s="5"/>
      <c r="BW42" s="11">
        <f t="shared" si="53"/>
        <v>0</v>
      </c>
      <c r="BX42" s="10"/>
      <c r="BY42" s="7">
        <f t="shared" si="54"/>
        <v>0</v>
      </c>
      <c r="BZ42" s="3"/>
      <c r="CA42" s="3"/>
      <c r="CB42" s="3"/>
      <c r="CC42" s="3"/>
      <c r="CD42" s="3"/>
      <c r="CE42" s="11">
        <f t="shared" si="55"/>
        <v>0</v>
      </c>
      <c r="CF42" s="63">
        <f t="shared" si="56"/>
        <v>1077.0639999999999</v>
      </c>
      <c r="CG42" s="82">
        <v>18</v>
      </c>
      <c r="CH42" s="2"/>
      <c r="CI42" s="34">
        <f t="shared" si="57"/>
        <v>2100.1999999999998</v>
      </c>
      <c r="CJ42" s="34">
        <f t="shared" si="58"/>
        <v>0</v>
      </c>
      <c r="CK42" s="34">
        <f t="shared" si="59"/>
        <v>0</v>
      </c>
      <c r="CL42" s="34">
        <f t="shared" si="60"/>
        <v>1408.6</v>
      </c>
      <c r="CM42" s="34">
        <f t="shared" si="61"/>
        <v>0</v>
      </c>
      <c r="CN42" s="34">
        <f t="shared" si="62"/>
        <v>1876.52</v>
      </c>
      <c r="CO42" s="34">
        <f t="shared" si="63"/>
        <v>0</v>
      </c>
      <c r="CP42" s="34">
        <f t="shared" si="64"/>
        <v>0</v>
      </c>
      <c r="CQ42" s="34">
        <f t="shared" si="65"/>
        <v>0</v>
      </c>
      <c r="CR42" s="34">
        <f t="shared" si="66"/>
        <v>0</v>
      </c>
      <c r="CT42" s="6">
        <f t="shared" si="67"/>
        <v>2100.1999999999998</v>
      </c>
      <c r="CU42" s="6">
        <f t="shared" si="68"/>
        <v>1876.52</v>
      </c>
      <c r="CV42" s="6">
        <f t="shared" si="69"/>
        <v>1408.6</v>
      </c>
      <c r="CW42" s="6">
        <f t="shared" si="70"/>
        <v>0</v>
      </c>
      <c r="CX42" s="6">
        <f t="shared" si="71"/>
        <v>0</v>
      </c>
    </row>
    <row r="43" spans="1:102" x14ac:dyDescent="0.2">
      <c r="A43" s="20" t="s">
        <v>64</v>
      </c>
      <c r="B43" s="119">
        <v>1960</v>
      </c>
      <c r="C43" s="22" t="s">
        <v>35</v>
      </c>
      <c r="D43" s="10"/>
      <c r="E43" s="7">
        <f t="shared" si="36"/>
        <v>0</v>
      </c>
      <c r="F43" s="3"/>
      <c r="G43" s="3"/>
      <c r="H43" s="3"/>
      <c r="I43" s="3"/>
      <c r="J43" s="3"/>
      <c r="K43" s="11">
        <f t="shared" si="37"/>
        <v>0</v>
      </c>
      <c r="L43" s="2">
        <v>501</v>
      </c>
      <c r="M43" s="7">
        <f t="shared" si="38"/>
        <v>991.98</v>
      </c>
      <c r="N43" s="3"/>
      <c r="O43" s="3"/>
      <c r="P43" s="3"/>
      <c r="Q43" s="3">
        <v>150</v>
      </c>
      <c r="R43" s="5"/>
      <c r="S43" s="11">
        <f t="shared" si="39"/>
        <v>1141.98</v>
      </c>
      <c r="T43" s="2"/>
      <c r="U43" s="7">
        <f t="shared" si="40"/>
        <v>0</v>
      </c>
      <c r="V43" s="3"/>
      <c r="W43" s="3"/>
      <c r="X43" s="3"/>
      <c r="Y43" s="3"/>
      <c r="Z43" s="5"/>
      <c r="AA43" s="11">
        <f t="shared" si="41"/>
        <v>0</v>
      </c>
      <c r="AB43" s="2"/>
      <c r="AC43" s="7">
        <f t="shared" si="42"/>
        <v>0</v>
      </c>
      <c r="AD43" s="3"/>
      <c r="AE43" s="3"/>
      <c r="AF43" s="3"/>
      <c r="AG43" s="3"/>
      <c r="AH43" s="5"/>
      <c r="AI43" s="11">
        <f t="shared" si="43"/>
        <v>0</v>
      </c>
      <c r="AJ43" s="10">
        <v>578</v>
      </c>
      <c r="AK43" s="7">
        <f t="shared" si="44"/>
        <v>1144.44</v>
      </c>
      <c r="AL43" s="3"/>
      <c r="AM43" s="3"/>
      <c r="AN43" s="3">
        <v>40</v>
      </c>
      <c r="AO43" s="3">
        <v>170</v>
      </c>
      <c r="AP43" s="3"/>
      <c r="AQ43" s="11">
        <f t="shared" si="45"/>
        <v>1354.44</v>
      </c>
      <c r="AR43" s="10">
        <v>572</v>
      </c>
      <c r="AS43" s="7">
        <f t="shared" si="46"/>
        <v>1132.56</v>
      </c>
      <c r="AT43" s="3"/>
      <c r="AU43" s="3"/>
      <c r="AV43" s="3">
        <v>80</v>
      </c>
      <c r="AW43" s="3">
        <v>240</v>
      </c>
      <c r="AX43" s="3"/>
      <c r="AY43" s="11">
        <f t="shared" si="47"/>
        <v>1452.56</v>
      </c>
      <c r="AZ43" s="10">
        <v>551</v>
      </c>
      <c r="BA43" s="7">
        <f t="shared" si="48"/>
        <v>1090.98</v>
      </c>
      <c r="BB43" s="3"/>
      <c r="BC43" s="3"/>
      <c r="BD43" s="3"/>
      <c r="BE43" s="3">
        <v>170</v>
      </c>
      <c r="BF43" s="3"/>
      <c r="BG43" s="11">
        <f t="shared" si="49"/>
        <v>1260.98</v>
      </c>
      <c r="BH43" s="10"/>
      <c r="BI43" s="7">
        <f t="shared" si="50"/>
        <v>0</v>
      </c>
      <c r="BJ43" s="3"/>
      <c r="BK43" s="3"/>
      <c r="BL43" s="3"/>
      <c r="BM43" s="3"/>
      <c r="BN43" s="3"/>
      <c r="BO43" s="11">
        <f t="shared" si="51"/>
        <v>0</v>
      </c>
      <c r="BP43" s="2"/>
      <c r="BQ43" s="7">
        <f t="shared" si="52"/>
        <v>0</v>
      </c>
      <c r="BR43" s="3"/>
      <c r="BS43" s="3"/>
      <c r="BT43" s="3"/>
      <c r="BU43" s="3"/>
      <c r="BV43" s="5"/>
      <c r="BW43" s="11">
        <f t="shared" si="53"/>
        <v>0</v>
      </c>
      <c r="BX43" s="10"/>
      <c r="BY43" s="7">
        <f t="shared" si="54"/>
        <v>0</v>
      </c>
      <c r="BZ43" s="3"/>
      <c r="CA43" s="3"/>
      <c r="CB43" s="3"/>
      <c r="CC43" s="3"/>
      <c r="CD43" s="3"/>
      <c r="CE43" s="11">
        <f t="shared" si="55"/>
        <v>0</v>
      </c>
      <c r="CF43" s="63">
        <f t="shared" si="56"/>
        <v>1041.992</v>
      </c>
      <c r="CG43" s="82">
        <v>19</v>
      </c>
      <c r="CH43" s="2"/>
      <c r="CI43" s="34">
        <f t="shared" si="57"/>
        <v>0</v>
      </c>
      <c r="CJ43" s="34">
        <f t="shared" si="58"/>
        <v>1141.98</v>
      </c>
      <c r="CK43" s="34">
        <f t="shared" si="59"/>
        <v>0</v>
      </c>
      <c r="CL43" s="34">
        <f t="shared" si="60"/>
        <v>0</v>
      </c>
      <c r="CM43" s="34">
        <f t="shared" si="61"/>
        <v>1354.44</v>
      </c>
      <c r="CN43" s="34">
        <f t="shared" si="62"/>
        <v>1452.56</v>
      </c>
      <c r="CO43" s="34">
        <f t="shared" si="63"/>
        <v>1260.98</v>
      </c>
      <c r="CP43" s="34">
        <f t="shared" si="64"/>
        <v>0</v>
      </c>
      <c r="CQ43" s="34">
        <f t="shared" si="65"/>
        <v>0</v>
      </c>
      <c r="CR43" s="34">
        <f t="shared" si="66"/>
        <v>0</v>
      </c>
      <c r="CT43" s="6">
        <f t="shared" si="67"/>
        <v>1452.56</v>
      </c>
      <c r="CU43" s="6">
        <f t="shared" si="68"/>
        <v>1354.44</v>
      </c>
      <c r="CV43" s="6">
        <f t="shared" si="69"/>
        <v>1260.98</v>
      </c>
      <c r="CW43" s="6">
        <f t="shared" si="70"/>
        <v>1141.98</v>
      </c>
      <c r="CX43" s="6">
        <f t="shared" si="71"/>
        <v>0</v>
      </c>
    </row>
    <row r="44" spans="1:102" x14ac:dyDescent="0.2">
      <c r="A44" s="20" t="s">
        <v>182</v>
      </c>
      <c r="B44" s="119">
        <v>1976</v>
      </c>
      <c r="C44" s="22" t="s">
        <v>33</v>
      </c>
      <c r="D44" s="10"/>
      <c r="E44" s="7">
        <v>0</v>
      </c>
      <c r="F44" s="3"/>
      <c r="G44" s="3"/>
      <c r="H44" s="3"/>
      <c r="I44" s="3"/>
      <c r="J44" s="3"/>
      <c r="K44" s="11">
        <f t="shared" si="37"/>
        <v>0</v>
      </c>
      <c r="L44" s="2">
        <v>482</v>
      </c>
      <c r="M44" s="7">
        <f t="shared" si="38"/>
        <v>954.36</v>
      </c>
      <c r="N44" s="3"/>
      <c r="O44" s="3"/>
      <c r="P44" s="3"/>
      <c r="Q44" s="3">
        <v>150</v>
      </c>
      <c r="R44" s="5"/>
      <c r="S44" s="11">
        <f t="shared" si="39"/>
        <v>1104.3600000000001</v>
      </c>
      <c r="T44" s="2"/>
      <c r="U44" s="7">
        <f t="shared" si="40"/>
        <v>0</v>
      </c>
      <c r="V44" s="3"/>
      <c r="W44" s="3"/>
      <c r="X44" s="3"/>
      <c r="Y44" s="3"/>
      <c r="Z44" s="5"/>
      <c r="AA44" s="11">
        <f t="shared" si="41"/>
        <v>0</v>
      </c>
      <c r="AB44" s="2"/>
      <c r="AC44" s="7">
        <f t="shared" si="42"/>
        <v>0</v>
      </c>
      <c r="AD44" s="3"/>
      <c r="AE44" s="3"/>
      <c r="AF44" s="3"/>
      <c r="AG44" s="3"/>
      <c r="AH44" s="5"/>
      <c r="AI44" s="11">
        <f t="shared" si="43"/>
        <v>0</v>
      </c>
      <c r="AJ44" s="10">
        <v>546</v>
      </c>
      <c r="AK44" s="7">
        <f t="shared" si="44"/>
        <v>1081.08</v>
      </c>
      <c r="AL44" s="3"/>
      <c r="AM44" s="3"/>
      <c r="AN44" s="3"/>
      <c r="AO44" s="3">
        <v>170</v>
      </c>
      <c r="AP44" s="3"/>
      <c r="AQ44" s="11">
        <f t="shared" si="45"/>
        <v>1251.08</v>
      </c>
      <c r="AR44" s="10">
        <v>528</v>
      </c>
      <c r="AS44" s="7">
        <f t="shared" si="46"/>
        <v>1045.44</v>
      </c>
      <c r="AT44" s="3"/>
      <c r="AU44" s="3"/>
      <c r="AV44" s="3"/>
      <c r="AW44" s="3">
        <v>240</v>
      </c>
      <c r="AX44" s="3"/>
      <c r="AY44" s="11">
        <f t="shared" si="47"/>
        <v>1285.44</v>
      </c>
      <c r="AZ44" s="10"/>
      <c r="BA44" s="7">
        <f t="shared" si="48"/>
        <v>0</v>
      </c>
      <c r="BB44" s="3"/>
      <c r="BC44" s="3"/>
      <c r="BD44" s="3"/>
      <c r="BE44" s="3"/>
      <c r="BF44" s="3"/>
      <c r="BG44" s="11">
        <f t="shared" si="49"/>
        <v>0</v>
      </c>
      <c r="BH44" s="10">
        <v>532</v>
      </c>
      <c r="BI44" s="7">
        <f t="shared" si="50"/>
        <v>1117.2</v>
      </c>
      <c r="BJ44" s="3"/>
      <c r="BK44" s="3"/>
      <c r="BL44" s="3">
        <v>200</v>
      </c>
      <c r="BM44" s="3">
        <v>100</v>
      </c>
      <c r="BN44" s="3"/>
      <c r="BO44" s="11">
        <f t="shared" si="51"/>
        <v>1417.2</v>
      </c>
      <c r="BP44" s="2"/>
      <c r="BQ44" s="7">
        <f t="shared" si="52"/>
        <v>0</v>
      </c>
      <c r="BR44" s="3"/>
      <c r="BS44" s="3"/>
      <c r="BT44" s="3"/>
      <c r="BU44" s="3"/>
      <c r="BV44" s="5"/>
      <c r="BW44" s="11">
        <f t="shared" si="53"/>
        <v>0</v>
      </c>
      <c r="BX44" s="10"/>
      <c r="BY44" s="7">
        <f t="shared" si="54"/>
        <v>0</v>
      </c>
      <c r="BZ44" s="3"/>
      <c r="CA44" s="3"/>
      <c r="CB44" s="3"/>
      <c r="CC44" s="3"/>
      <c r="CD44" s="3"/>
      <c r="CE44" s="11">
        <f t="shared" si="55"/>
        <v>0</v>
      </c>
      <c r="CF44" s="63">
        <f t="shared" si="56"/>
        <v>1011.616</v>
      </c>
      <c r="CG44" s="82">
        <v>20</v>
      </c>
      <c r="CH44" s="2"/>
      <c r="CI44" s="34">
        <f t="shared" si="57"/>
        <v>0</v>
      </c>
      <c r="CJ44" s="34">
        <f t="shared" si="58"/>
        <v>1104.3600000000001</v>
      </c>
      <c r="CK44" s="34">
        <f t="shared" si="59"/>
        <v>0</v>
      </c>
      <c r="CL44" s="34">
        <f t="shared" si="60"/>
        <v>0</v>
      </c>
      <c r="CM44" s="34">
        <f t="shared" si="61"/>
        <v>1251.08</v>
      </c>
      <c r="CN44" s="34">
        <f t="shared" si="62"/>
        <v>1285.44</v>
      </c>
      <c r="CO44" s="34">
        <f t="shared" si="63"/>
        <v>0</v>
      </c>
      <c r="CP44" s="34">
        <f t="shared" si="64"/>
        <v>1417.2</v>
      </c>
      <c r="CQ44" s="34">
        <f t="shared" si="65"/>
        <v>0</v>
      </c>
      <c r="CR44" s="34">
        <f t="shared" si="66"/>
        <v>0</v>
      </c>
      <c r="CT44" s="6">
        <f t="shared" si="67"/>
        <v>1417.2</v>
      </c>
      <c r="CU44" s="6">
        <f t="shared" si="68"/>
        <v>1285.44</v>
      </c>
      <c r="CV44" s="6">
        <f t="shared" si="69"/>
        <v>1251.08</v>
      </c>
      <c r="CW44" s="6">
        <f t="shared" si="70"/>
        <v>1104.3600000000001</v>
      </c>
      <c r="CX44" s="6">
        <f t="shared" si="71"/>
        <v>0</v>
      </c>
    </row>
    <row r="45" spans="1:102" x14ac:dyDescent="0.2">
      <c r="A45" s="20" t="s">
        <v>124</v>
      </c>
      <c r="B45" s="119">
        <v>1971</v>
      </c>
      <c r="C45" s="22" t="s">
        <v>125</v>
      </c>
      <c r="D45" s="10"/>
      <c r="E45" s="7">
        <f t="shared" ref="E45:E53" si="72">D45*2.1</f>
        <v>0</v>
      </c>
      <c r="F45" s="3"/>
      <c r="G45" s="3"/>
      <c r="H45" s="3"/>
      <c r="I45" s="3"/>
      <c r="J45" s="3"/>
      <c r="K45" s="11">
        <f t="shared" si="37"/>
        <v>0</v>
      </c>
      <c r="L45" s="2"/>
      <c r="M45" s="7">
        <f t="shared" si="38"/>
        <v>0</v>
      </c>
      <c r="N45" s="3"/>
      <c r="O45" s="3"/>
      <c r="P45" s="3"/>
      <c r="Q45" s="3"/>
      <c r="R45" s="5"/>
      <c r="S45" s="11">
        <f t="shared" si="39"/>
        <v>0</v>
      </c>
      <c r="T45" s="2">
        <v>488</v>
      </c>
      <c r="U45" s="7">
        <f t="shared" si="40"/>
        <v>966.24</v>
      </c>
      <c r="V45" s="3"/>
      <c r="W45" s="3"/>
      <c r="X45" s="3"/>
      <c r="Y45" s="3">
        <v>160</v>
      </c>
      <c r="Z45" s="5"/>
      <c r="AA45" s="11">
        <f t="shared" si="41"/>
        <v>1126.24</v>
      </c>
      <c r="AB45" s="2"/>
      <c r="AC45" s="7">
        <f t="shared" si="42"/>
        <v>0</v>
      </c>
      <c r="AD45" s="3"/>
      <c r="AE45" s="3"/>
      <c r="AF45" s="3"/>
      <c r="AG45" s="3"/>
      <c r="AH45" s="5"/>
      <c r="AI45" s="11">
        <f t="shared" si="43"/>
        <v>0</v>
      </c>
      <c r="AJ45" s="10">
        <v>481</v>
      </c>
      <c r="AK45" s="7">
        <f t="shared" si="44"/>
        <v>952.38</v>
      </c>
      <c r="AL45" s="3"/>
      <c r="AM45" s="3"/>
      <c r="AN45" s="3">
        <v>20</v>
      </c>
      <c r="AO45" s="3">
        <v>170</v>
      </c>
      <c r="AP45" s="3"/>
      <c r="AQ45" s="11">
        <f t="shared" si="45"/>
        <v>1142.3800000000001</v>
      </c>
      <c r="AR45" s="10"/>
      <c r="AS45" s="7">
        <f t="shared" si="46"/>
        <v>0</v>
      </c>
      <c r="AT45" s="3"/>
      <c r="AU45" s="3"/>
      <c r="AV45" s="3"/>
      <c r="AW45" s="3"/>
      <c r="AX45" s="3"/>
      <c r="AY45" s="11">
        <f t="shared" si="47"/>
        <v>0</v>
      </c>
      <c r="AZ45" s="10">
        <v>534</v>
      </c>
      <c r="BA45" s="7">
        <f t="shared" si="48"/>
        <v>1057.32</v>
      </c>
      <c r="BB45" s="3"/>
      <c r="BC45" s="3"/>
      <c r="BD45" s="3"/>
      <c r="BE45" s="3">
        <v>170</v>
      </c>
      <c r="BF45" s="3"/>
      <c r="BG45" s="11">
        <f t="shared" si="49"/>
        <v>1227.32</v>
      </c>
      <c r="BH45" s="10"/>
      <c r="BI45" s="7">
        <f t="shared" si="50"/>
        <v>0</v>
      </c>
      <c r="BJ45" s="3"/>
      <c r="BK45" s="3"/>
      <c r="BL45" s="3"/>
      <c r="BM45" s="3"/>
      <c r="BN45" s="3"/>
      <c r="BO45" s="11">
        <f t="shared" si="51"/>
        <v>0</v>
      </c>
      <c r="BP45" s="2">
        <v>542</v>
      </c>
      <c r="BQ45" s="7">
        <f t="shared" si="52"/>
        <v>1138.2</v>
      </c>
      <c r="BR45" s="3"/>
      <c r="BS45" s="3"/>
      <c r="BT45" s="3">
        <v>30</v>
      </c>
      <c r="BU45" s="3">
        <v>150</v>
      </c>
      <c r="BV45" s="5"/>
      <c r="BW45" s="11">
        <f t="shared" si="53"/>
        <v>1318.2</v>
      </c>
      <c r="BX45" s="10"/>
      <c r="BY45" s="7">
        <f t="shared" si="54"/>
        <v>0</v>
      </c>
      <c r="BZ45" s="3"/>
      <c r="CA45" s="3"/>
      <c r="CB45" s="3"/>
      <c r="CC45" s="3"/>
      <c r="CD45" s="3"/>
      <c r="CE45" s="11">
        <f t="shared" si="55"/>
        <v>0</v>
      </c>
      <c r="CF45" s="63">
        <f t="shared" si="56"/>
        <v>962.82800000000009</v>
      </c>
      <c r="CG45" s="82">
        <v>21</v>
      </c>
      <c r="CH45" s="2"/>
      <c r="CI45" s="34">
        <f t="shared" si="57"/>
        <v>0</v>
      </c>
      <c r="CJ45" s="34">
        <f t="shared" si="58"/>
        <v>0</v>
      </c>
      <c r="CK45" s="34">
        <f t="shared" si="59"/>
        <v>1126.24</v>
      </c>
      <c r="CL45" s="34">
        <f t="shared" si="60"/>
        <v>0</v>
      </c>
      <c r="CM45" s="34">
        <f t="shared" si="61"/>
        <v>1142.3800000000001</v>
      </c>
      <c r="CN45" s="34">
        <f t="shared" si="62"/>
        <v>0</v>
      </c>
      <c r="CO45" s="34">
        <f t="shared" si="63"/>
        <v>1227.32</v>
      </c>
      <c r="CP45" s="34">
        <f t="shared" si="64"/>
        <v>0</v>
      </c>
      <c r="CQ45" s="34">
        <f t="shared" si="65"/>
        <v>1318.2</v>
      </c>
      <c r="CR45" s="34">
        <f t="shared" si="66"/>
        <v>0</v>
      </c>
      <c r="CT45" s="6">
        <f t="shared" si="67"/>
        <v>1318.2</v>
      </c>
      <c r="CU45" s="6">
        <f t="shared" si="68"/>
        <v>1227.32</v>
      </c>
      <c r="CV45" s="6">
        <f t="shared" si="69"/>
        <v>1142.3800000000001</v>
      </c>
      <c r="CW45" s="6">
        <f t="shared" si="70"/>
        <v>1126.24</v>
      </c>
      <c r="CX45" s="6">
        <f t="shared" si="71"/>
        <v>0</v>
      </c>
    </row>
    <row r="46" spans="1:102" x14ac:dyDescent="0.2">
      <c r="A46" s="20" t="s">
        <v>43</v>
      </c>
      <c r="B46" s="119">
        <v>1955</v>
      </c>
      <c r="C46" s="22" t="s">
        <v>36</v>
      </c>
      <c r="D46" s="10">
        <v>437</v>
      </c>
      <c r="E46" s="7">
        <f t="shared" si="72"/>
        <v>917.7</v>
      </c>
      <c r="F46" s="3"/>
      <c r="G46" s="3"/>
      <c r="H46" s="3"/>
      <c r="I46" s="3">
        <v>220</v>
      </c>
      <c r="J46" s="3"/>
      <c r="K46" s="11">
        <f t="shared" si="37"/>
        <v>1137.7</v>
      </c>
      <c r="L46" s="2"/>
      <c r="M46" s="7">
        <f t="shared" si="38"/>
        <v>0</v>
      </c>
      <c r="N46" s="3"/>
      <c r="O46" s="3"/>
      <c r="P46" s="3"/>
      <c r="Q46" s="3"/>
      <c r="R46" s="5"/>
      <c r="S46" s="11">
        <f t="shared" si="39"/>
        <v>0</v>
      </c>
      <c r="T46" s="2">
        <v>449</v>
      </c>
      <c r="U46" s="7">
        <f t="shared" si="40"/>
        <v>889.02</v>
      </c>
      <c r="V46" s="3"/>
      <c r="W46" s="3"/>
      <c r="X46" s="3"/>
      <c r="Y46" s="3">
        <v>160</v>
      </c>
      <c r="Z46" s="5"/>
      <c r="AA46" s="11">
        <f t="shared" si="41"/>
        <v>1049.02</v>
      </c>
      <c r="AB46" s="2">
        <v>437</v>
      </c>
      <c r="AC46" s="7">
        <f t="shared" si="42"/>
        <v>865.26</v>
      </c>
      <c r="AD46" s="3"/>
      <c r="AE46" s="3"/>
      <c r="AF46" s="3">
        <v>20</v>
      </c>
      <c r="AG46" s="3">
        <v>80</v>
      </c>
      <c r="AH46" s="5"/>
      <c r="AI46" s="11">
        <f t="shared" si="43"/>
        <v>965.26</v>
      </c>
      <c r="AJ46" s="10">
        <v>435</v>
      </c>
      <c r="AK46" s="7">
        <f t="shared" si="44"/>
        <v>861.3</v>
      </c>
      <c r="AL46" s="3"/>
      <c r="AM46" s="3"/>
      <c r="AN46" s="3"/>
      <c r="AO46" s="3">
        <v>170</v>
      </c>
      <c r="AP46" s="3"/>
      <c r="AQ46" s="11">
        <f t="shared" si="45"/>
        <v>1031.3</v>
      </c>
      <c r="AR46" s="10"/>
      <c r="AS46" s="7">
        <f t="shared" si="46"/>
        <v>0</v>
      </c>
      <c r="AT46" s="3"/>
      <c r="AU46" s="3"/>
      <c r="AV46" s="3"/>
      <c r="AW46" s="3"/>
      <c r="AX46" s="3"/>
      <c r="AY46" s="11">
        <f t="shared" si="47"/>
        <v>0</v>
      </c>
      <c r="AZ46" s="10"/>
      <c r="BA46" s="7">
        <f t="shared" si="48"/>
        <v>0</v>
      </c>
      <c r="BB46" s="3"/>
      <c r="BC46" s="3"/>
      <c r="BD46" s="3"/>
      <c r="BE46" s="3"/>
      <c r="BF46" s="3"/>
      <c r="BG46" s="11">
        <f t="shared" si="49"/>
        <v>0</v>
      </c>
      <c r="BH46" s="10"/>
      <c r="BI46" s="7">
        <f t="shared" si="50"/>
        <v>0</v>
      </c>
      <c r="BJ46" s="3"/>
      <c r="BK46" s="3"/>
      <c r="BL46" s="3"/>
      <c r="BM46" s="3"/>
      <c r="BN46" s="3"/>
      <c r="BO46" s="11">
        <f t="shared" si="51"/>
        <v>0</v>
      </c>
      <c r="BP46" s="2"/>
      <c r="BQ46" s="7">
        <f t="shared" si="52"/>
        <v>0</v>
      </c>
      <c r="BR46" s="3"/>
      <c r="BS46" s="3"/>
      <c r="BT46" s="3"/>
      <c r="BU46" s="3"/>
      <c r="BV46" s="5"/>
      <c r="BW46" s="11">
        <f t="shared" si="53"/>
        <v>0</v>
      </c>
      <c r="BX46" s="10"/>
      <c r="BY46" s="7">
        <f t="shared" si="54"/>
        <v>0</v>
      </c>
      <c r="BZ46" s="3"/>
      <c r="CA46" s="3"/>
      <c r="CB46" s="3"/>
      <c r="CC46" s="3"/>
      <c r="CD46" s="3"/>
      <c r="CE46" s="11">
        <f t="shared" si="55"/>
        <v>0</v>
      </c>
      <c r="CF46" s="63">
        <f t="shared" si="56"/>
        <v>836.65600000000018</v>
      </c>
      <c r="CG46" s="82">
        <v>22</v>
      </c>
      <c r="CH46" s="2"/>
      <c r="CI46" s="34">
        <f t="shared" si="57"/>
        <v>1137.7</v>
      </c>
      <c r="CJ46" s="34">
        <f t="shared" si="58"/>
        <v>0</v>
      </c>
      <c r="CK46" s="34">
        <f t="shared" si="59"/>
        <v>1049.02</v>
      </c>
      <c r="CL46" s="34">
        <f t="shared" si="60"/>
        <v>965.26</v>
      </c>
      <c r="CM46" s="34">
        <f t="shared" si="61"/>
        <v>1031.3</v>
      </c>
      <c r="CN46" s="34">
        <f t="shared" si="62"/>
        <v>0</v>
      </c>
      <c r="CO46" s="34">
        <f t="shared" si="63"/>
        <v>0</v>
      </c>
      <c r="CP46" s="34">
        <f t="shared" si="64"/>
        <v>0</v>
      </c>
      <c r="CQ46" s="34">
        <f t="shared" si="65"/>
        <v>0</v>
      </c>
      <c r="CR46" s="34">
        <f t="shared" si="66"/>
        <v>0</v>
      </c>
      <c r="CT46" s="6">
        <f t="shared" si="67"/>
        <v>1137.7</v>
      </c>
      <c r="CU46" s="6">
        <f t="shared" si="68"/>
        <v>1049.02</v>
      </c>
      <c r="CV46" s="6">
        <f t="shared" si="69"/>
        <v>1031.3</v>
      </c>
      <c r="CW46" s="6">
        <f t="shared" si="70"/>
        <v>965.26</v>
      </c>
      <c r="CX46" s="6">
        <f t="shared" si="71"/>
        <v>0</v>
      </c>
    </row>
    <row r="47" spans="1:102" x14ac:dyDescent="0.2">
      <c r="A47" s="20" t="s">
        <v>80</v>
      </c>
      <c r="B47" s="119">
        <v>1973</v>
      </c>
      <c r="C47" s="22" t="s">
        <v>33</v>
      </c>
      <c r="D47" s="10"/>
      <c r="E47" s="7">
        <f t="shared" si="72"/>
        <v>0</v>
      </c>
      <c r="F47" s="3"/>
      <c r="G47" s="3"/>
      <c r="H47" s="3"/>
      <c r="I47" s="3"/>
      <c r="J47" s="3"/>
      <c r="K47" s="11">
        <f t="shared" si="37"/>
        <v>0</v>
      </c>
      <c r="L47" s="2"/>
      <c r="M47" s="7">
        <f t="shared" si="38"/>
        <v>0</v>
      </c>
      <c r="N47" s="3"/>
      <c r="O47" s="3"/>
      <c r="P47" s="3"/>
      <c r="Q47" s="3"/>
      <c r="R47" s="5"/>
      <c r="S47" s="11">
        <f t="shared" si="39"/>
        <v>0</v>
      </c>
      <c r="T47" s="2"/>
      <c r="U47" s="7">
        <f t="shared" si="40"/>
        <v>0</v>
      </c>
      <c r="V47" s="3"/>
      <c r="W47" s="3"/>
      <c r="X47" s="3"/>
      <c r="Y47" s="3"/>
      <c r="Z47" s="5"/>
      <c r="AA47" s="11">
        <f t="shared" si="41"/>
        <v>0</v>
      </c>
      <c r="AB47" s="2"/>
      <c r="AC47" s="7">
        <f t="shared" si="42"/>
        <v>0</v>
      </c>
      <c r="AD47" s="3"/>
      <c r="AE47" s="3"/>
      <c r="AF47" s="3"/>
      <c r="AG47" s="3"/>
      <c r="AH47" s="5"/>
      <c r="AI47" s="11">
        <f t="shared" si="43"/>
        <v>0</v>
      </c>
      <c r="AJ47" s="10"/>
      <c r="AK47" s="7">
        <f t="shared" si="44"/>
        <v>0</v>
      </c>
      <c r="AL47" s="3"/>
      <c r="AM47" s="3"/>
      <c r="AN47" s="3"/>
      <c r="AO47" s="3"/>
      <c r="AP47" s="3"/>
      <c r="AQ47" s="11">
        <f t="shared" si="45"/>
        <v>0</v>
      </c>
      <c r="AR47" s="10"/>
      <c r="AS47" s="7">
        <f t="shared" si="46"/>
        <v>0</v>
      </c>
      <c r="AT47" s="3"/>
      <c r="AU47" s="3"/>
      <c r="AV47" s="3"/>
      <c r="AW47" s="3"/>
      <c r="AX47" s="3"/>
      <c r="AY47" s="11">
        <f t="shared" si="47"/>
        <v>0</v>
      </c>
      <c r="AZ47" s="10"/>
      <c r="BA47" s="7">
        <f t="shared" si="48"/>
        <v>0</v>
      </c>
      <c r="BB47" s="3"/>
      <c r="BC47" s="3"/>
      <c r="BD47" s="3"/>
      <c r="BE47" s="3"/>
      <c r="BF47" s="3"/>
      <c r="BG47" s="11">
        <f t="shared" si="49"/>
        <v>0</v>
      </c>
      <c r="BH47" s="10">
        <v>556</v>
      </c>
      <c r="BI47" s="7">
        <f t="shared" si="50"/>
        <v>1167.6000000000001</v>
      </c>
      <c r="BJ47" s="3"/>
      <c r="BK47" s="3"/>
      <c r="BL47" s="3">
        <v>80</v>
      </c>
      <c r="BM47" s="3">
        <v>100</v>
      </c>
      <c r="BN47" s="3"/>
      <c r="BO47" s="11">
        <f t="shared" si="51"/>
        <v>1347.6000000000001</v>
      </c>
      <c r="BP47" s="2">
        <v>557</v>
      </c>
      <c r="BQ47" s="7">
        <f t="shared" si="52"/>
        <v>1169.7</v>
      </c>
      <c r="BR47" s="3"/>
      <c r="BS47" s="3"/>
      <c r="BT47" s="3"/>
      <c r="BU47" s="3">
        <v>150</v>
      </c>
      <c r="BV47" s="5"/>
      <c r="BW47" s="11">
        <f t="shared" si="53"/>
        <v>1319.7</v>
      </c>
      <c r="BX47" s="10">
        <v>547</v>
      </c>
      <c r="BY47" s="7">
        <f t="shared" si="54"/>
        <v>1148.7</v>
      </c>
      <c r="BZ47" s="3"/>
      <c r="CA47" s="3"/>
      <c r="CB47" s="3">
        <v>40</v>
      </c>
      <c r="CC47" s="3">
        <v>120</v>
      </c>
      <c r="CD47" s="3"/>
      <c r="CE47" s="11">
        <f t="shared" si="55"/>
        <v>1308.7</v>
      </c>
      <c r="CF47" s="63">
        <f t="shared" si="56"/>
        <v>795.2</v>
      </c>
      <c r="CG47" s="82">
        <v>23</v>
      </c>
      <c r="CH47" s="2"/>
      <c r="CI47" s="34">
        <f t="shared" si="57"/>
        <v>0</v>
      </c>
      <c r="CJ47" s="34">
        <f t="shared" si="58"/>
        <v>0</v>
      </c>
      <c r="CK47" s="34">
        <f t="shared" si="59"/>
        <v>0</v>
      </c>
      <c r="CL47" s="34">
        <f t="shared" si="60"/>
        <v>0</v>
      </c>
      <c r="CM47" s="34">
        <f t="shared" si="61"/>
        <v>0</v>
      </c>
      <c r="CN47" s="34">
        <f t="shared" si="62"/>
        <v>0</v>
      </c>
      <c r="CO47" s="34">
        <f t="shared" si="63"/>
        <v>0</v>
      </c>
      <c r="CP47" s="34">
        <f t="shared" si="64"/>
        <v>1347.6000000000001</v>
      </c>
      <c r="CQ47" s="34">
        <f t="shared" si="65"/>
        <v>1319.7</v>
      </c>
      <c r="CR47" s="34">
        <f t="shared" si="66"/>
        <v>1308.7</v>
      </c>
      <c r="CT47" s="6">
        <f t="shared" si="67"/>
        <v>1347.6000000000001</v>
      </c>
      <c r="CU47" s="6">
        <f t="shared" si="68"/>
        <v>1319.7</v>
      </c>
      <c r="CV47" s="6">
        <f t="shared" si="69"/>
        <v>1308.7</v>
      </c>
      <c r="CW47" s="6">
        <f t="shared" si="70"/>
        <v>0</v>
      </c>
      <c r="CX47" s="6">
        <f t="shared" si="71"/>
        <v>0</v>
      </c>
    </row>
    <row r="48" spans="1:102" x14ac:dyDescent="0.2">
      <c r="A48" s="20" t="s">
        <v>88</v>
      </c>
      <c r="B48" s="119">
        <v>1998</v>
      </c>
      <c r="C48" s="22" t="s">
        <v>171</v>
      </c>
      <c r="D48" s="10">
        <v>500</v>
      </c>
      <c r="E48" s="7">
        <f t="shared" si="72"/>
        <v>1050</v>
      </c>
      <c r="F48" s="3"/>
      <c r="G48" s="3"/>
      <c r="H48" s="3"/>
      <c r="I48" s="3"/>
      <c r="J48" s="3"/>
      <c r="K48" s="11">
        <f t="shared" si="37"/>
        <v>1050</v>
      </c>
      <c r="L48" s="2"/>
      <c r="M48" s="7">
        <f t="shared" si="38"/>
        <v>0</v>
      </c>
      <c r="N48" s="3"/>
      <c r="O48" s="3"/>
      <c r="P48" s="3"/>
      <c r="Q48" s="3"/>
      <c r="R48" s="5"/>
      <c r="S48" s="11">
        <f t="shared" si="39"/>
        <v>0</v>
      </c>
      <c r="T48" s="2"/>
      <c r="U48" s="7">
        <f t="shared" si="40"/>
        <v>0</v>
      </c>
      <c r="V48" s="3"/>
      <c r="W48" s="3"/>
      <c r="X48" s="3"/>
      <c r="Y48" s="3"/>
      <c r="Z48" s="5"/>
      <c r="AA48" s="11">
        <f t="shared" si="41"/>
        <v>0</v>
      </c>
      <c r="AB48" s="2">
        <v>527</v>
      </c>
      <c r="AC48" s="7">
        <f t="shared" si="42"/>
        <v>1043.46</v>
      </c>
      <c r="AD48" s="3"/>
      <c r="AE48" s="3"/>
      <c r="AF48" s="3">
        <v>80</v>
      </c>
      <c r="AG48" s="3">
        <v>80</v>
      </c>
      <c r="AH48" s="5"/>
      <c r="AI48" s="11">
        <f t="shared" si="43"/>
        <v>1203.46</v>
      </c>
      <c r="AJ48" s="10"/>
      <c r="AK48" s="7">
        <f t="shared" si="44"/>
        <v>0</v>
      </c>
      <c r="AL48" s="3"/>
      <c r="AM48" s="3"/>
      <c r="AN48" s="3"/>
      <c r="AO48" s="3"/>
      <c r="AP48" s="3"/>
      <c r="AQ48" s="11">
        <f t="shared" si="45"/>
        <v>0</v>
      </c>
      <c r="AR48" s="10">
        <v>509</v>
      </c>
      <c r="AS48" s="7">
        <f t="shared" si="46"/>
        <v>1007.8199999999999</v>
      </c>
      <c r="AT48" s="3"/>
      <c r="AU48" s="3"/>
      <c r="AV48" s="3"/>
      <c r="AW48" s="3">
        <v>240</v>
      </c>
      <c r="AX48" s="3"/>
      <c r="AY48" s="11">
        <f t="shared" si="47"/>
        <v>1247.82</v>
      </c>
      <c r="AZ48" s="10"/>
      <c r="BA48" s="7">
        <f t="shared" si="48"/>
        <v>0</v>
      </c>
      <c r="BB48" s="3"/>
      <c r="BC48" s="3"/>
      <c r="BD48" s="3"/>
      <c r="BE48" s="3"/>
      <c r="BF48" s="3"/>
      <c r="BG48" s="11">
        <f t="shared" si="49"/>
        <v>0</v>
      </c>
      <c r="BH48" s="10"/>
      <c r="BI48" s="7">
        <f t="shared" si="50"/>
        <v>0</v>
      </c>
      <c r="BJ48" s="3"/>
      <c r="BK48" s="3"/>
      <c r="BL48" s="3"/>
      <c r="BM48" s="3"/>
      <c r="BN48" s="3"/>
      <c r="BO48" s="11">
        <f t="shared" si="51"/>
        <v>0</v>
      </c>
      <c r="BP48" s="2"/>
      <c r="BQ48" s="7">
        <f t="shared" si="52"/>
        <v>0</v>
      </c>
      <c r="BR48" s="3"/>
      <c r="BS48" s="3"/>
      <c r="BT48" s="3"/>
      <c r="BU48" s="3"/>
      <c r="BV48" s="5"/>
      <c r="BW48" s="11">
        <f t="shared" si="53"/>
        <v>0</v>
      </c>
      <c r="BX48" s="10"/>
      <c r="BY48" s="7">
        <f t="shared" si="54"/>
        <v>0</v>
      </c>
      <c r="BZ48" s="3"/>
      <c r="CA48" s="3"/>
      <c r="CB48" s="3"/>
      <c r="CC48" s="3"/>
      <c r="CD48" s="3"/>
      <c r="CE48" s="11">
        <f t="shared" si="55"/>
        <v>0</v>
      </c>
      <c r="CF48" s="63">
        <f t="shared" si="56"/>
        <v>700.25599999999997</v>
      </c>
      <c r="CG48" s="82">
        <v>24</v>
      </c>
      <c r="CH48" s="2"/>
      <c r="CI48" s="34">
        <f t="shared" si="57"/>
        <v>1050</v>
      </c>
      <c r="CJ48" s="34">
        <f t="shared" si="58"/>
        <v>0</v>
      </c>
      <c r="CK48" s="34">
        <f t="shared" si="59"/>
        <v>0</v>
      </c>
      <c r="CL48" s="34">
        <f t="shared" si="60"/>
        <v>1203.46</v>
      </c>
      <c r="CM48" s="34">
        <f t="shared" si="61"/>
        <v>0</v>
      </c>
      <c r="CN48" s="34">
        <f t="shared" si="62"/>
        <v>1247.82</v>
      </c>
      <c r="CO48" s="34">
        <f t="shared" si="63"/>
        <v>0</v>
      </c>
      <c r="CP48" s="34">
        <f t="shared" si="64"/>
        <v>0</v>
      </c>
      <c r="CQ48" s="34">
        <f t="shared" si="65"/>
        <v>0</v>
      </c>
      <c r="CR48" s="34">
        <f t="shared" si="66"/>
        <v>0</v>
      </c>
      <c r="CT48" s="6">
        <f t="shared" si="67"/>
        <v>1247.82</v>
      </c>
      <c r="CU48" s="6">
        <f t="shared" si="68"/>
        <v>1203.46</v>
      </c>
      <c r="CV48" s="6">
        <f t="shared" si="69"/>
        <v>1050</v>
      </c>
      <c r="CW48" s="6">
        <f t="shared" si="70"/>
        <v>0</v>
      </c>
      <c r="CX48" s="6">
        <f t="shared" si="71"/>
        <v>0</v>
      </c>
    </row>
    <row r="49" spans="1:102" x14ac:dyDescent="0.2">
      <c r="A49" s="20" t="s">
        <v>151</v>
      </c>
      <c r="B49" s="119">
        <v>1976</v>
      </c>
      <c r="C49" s="22" t="s">
        <v>152</v>
      </c>
      <c r="D49" s="10">
        <v>404</v>
      </c>
      <c r="E49" s="7">
        <f t="shared" si="72"/>
        <v>848.40000000000009</v>
      </c>
      <c r="F49" s="3"/>
      <c r="G49" s="3"/>
      <c r="H49" s="3"/>
      <c r="I49" s="3">
        <v>220</v>
      </c>
      <c r="J49" s="3"/>
      <c r="K49" s="11">
        <f t="shared" si="37"/>
        <v>1068.4000000000001</v>
      </c>
      <c r="L49" s="2"/>
      <c r="M49" s="7">
        <f t="shared" si="38"/>
        <v>0</v>
      </c>
      <c r="N49" s="3"/>
      <c r="O49" s="3"/>
      <c r="P49" s="3"/>
      <c r="Q49" s="3"/>
      <c r="R49" s="5"/>
      <c r="S49" s="11">
        <f t="shared" si="39"/>
        <v>0</v>
      </c>
      <c r="T49" s="2"/>
      <c r="U49" s="7">
        <f t="shared" si="40"/>
        <v>0</v>
      </c>
      <c r="V49" s="3"/>
      <c r="W49" s="3"/>
      <c r="X49" s="3"/>
      <c r="Y49" s="3"/>
      <c r="Z49" s="5"/>
      <c r="AA49" s="11">
        <f t="shared" si="41"/>
        <v>0</v>
      </c>
      <c r="AB49" s="2">
        <v>352</v>
      </c>
      <c r="AC49" s="7">
        <f t="shared" si="42"/>
        <v>696.96</v>
      </c>
      <c r="AD49" s="3"/>
      <c r="AE49" s="3"/>
      <c r="AF49" s="3">
        <v>10</v>
      </c>
      <c r="AG49" s="3">
        <v>80</v>
      </c>
      <c r="AH49" s="5"/>
      <c r="AI49" s="11">
        <f t="shared" si="43"/>
        <v>786.96</v>
      </c>
      <c r="AJ49" s="10"/>
      <c r="AK49" s="7">
        <f t="shared" si="44"/>
        <v>0</v>
      </c>
      <c r="AL49" s="3"/>
      <c r="AM49" s="3"/>
      <c r="AN49" s="3"/>
      <c r="AO49" s="3"/>
      <c r="AP49" s="3"/>
      <c r="AQ49" s="11">
        <f t="shared" si="45"/>
        <v>0</v>
      </c>
      <c r="AR49" s="10">
        <v>483</v>
      </c>
      <c r="AS49" s="7">
        <f t="shared" si="46"/>
        <v>956.34</v>
      </c>
      <c r="AT49" s="3"/>
      <c r="AU49" s="3"/>
      <c r="AV49" s="3"/>
      <c r="AW49" s="3">
        <v>240</v>
      </c>
      <c r="AX49" s="3"/>
      <c r="AY49" s="11">
        <f t="shared" si="47"/>
        <v>1196.3400000000001</v>
      </c>
      <c r="AZ49" s="10"/>
      <c r="BA49" s="7">
        <f t="shared" si="48"/>
        <v>0</v>
      </c>
      <c r="BB49" s="3"/>
      <c r="BC49" s="3"/>
      <c r="BD49" s="3"/>
      <c r="BE49" s="3"/>
      <c r="BF49" s="3"/>
      <c r="BG49" s="11">
        <f t="shared" si="49"/>
        <v>0</v>
      </c>
      <c r="BH49" s="10"/>
      <c r="BI49" s="7">
        <f t="shared" si="50"/>
        <v>0</v>
      </c>
      <c r="BJ49" s="3"/>
      <c r="BK49" s="3"/>
      <c r="BL49" s="3"/>
      <c r="BM49" s="3"/>
      <c r="BN49" s="3"/>
      <c r="BO49" s="11">
        <f t="shared" si="51"/>
        <v>0</v>
      </c>
      <c r="BP49" s="2"/>
      <c r="BQ49" s="7">
        <f t="shared" si="52"/>
        <v>0</v>
      </c>
      <c r="BR49" s="3"/>
      <c r="BS49" s="3"/>
      <c r="BT49" s="3"/>
      <c r="BU49" s="3"/>
      <c r="BV49" s="5"/>
      <c r="BW49" s="11">
        <f t="shared" si="53"/>
        <v>0</v>
      </c>
      <c r="BX49" s="10"/>
      <c r="BY49" s="7">
        <f t="shared" si="54"/>
        <v>0</v>
      </c>
      <c r="BZ49" s="3"/>
      <c r="CA49" s="3"/>
      <c r="CB49" s="3"/>
      <c r="CC49" s="3"/>
      <c r="CD49" s="3"/>
      <c r="CE49" s="11">
        <f t="shared" si="55"/>
        <v>0</v>
      </c>
      <c r="CF49" s="63">
        <f t="shared" si="56"/>
        <v>610.34</v>
      </c>
      <c r="CG49" s="82">
        <v>25</v>
      </c>
      <c r="CH49" s="2"/>
      <c r="CI49" s="34">
        <f t="shared" si="57"/>
        <v>1068.4000000000001</v>
      </c>
      <c r="CJ49" s="34">
        <f t="shared" si="58"/>
        <v>0</v>
      </c>
      <c r="CK49" s="34">
        <f t="shared" si="59"/>
        <v>0</v>
      </c>
      <c r="CL49" s="34">
        <f t="shared" si="60"/>
        <v>786.96</v>
      </c>
      <c r="CM49" s="34">
        <f t="shared" si="61"/>
        <v>0</v>
      </c>
      <c r="CN49" s="34">
        <f t="shared" si="62"/>
        <v>1196.3400000000001</v>
      </c>
      <c r="CO49" s="34">
        <f t="shared" si="63"/>
        <v>0</v>
      </c>
      <c r="CP49" s="34">
        <f t="shared" si="64"/>
        <v>0</v>
      </c>
      <c r="CQ49" s="34">
        <f t="shared" si="65"/>
        <v>0</v>
      </c>
      <c r="CR49" s="34">
        <f t="shared" si="66"/>
        <v>0</v>
      </c>
      <c r="CT49" s="6">
        <f t="shared" si="67"/>
        <v>1196.3400000000001</v>
      </c>
      <c r="CU49" s="6">
        <f t="shared" si="68"/>
        <v>1068.4000000000001</v>
      </c>
      <c r="CV49" s="6">
        <f t="shared" si="69"/>
        <v>786.96</v>
      </c>
      <c r="CW49" s="6">
        <f t="shared" si="70"/>
        <v>0</v>
      </c>
      <c r="CX49" s="6">
        <f t="shared" si="71"/>
        <v>0</v>
      </c>
    </row>
    <row r="50" spans="1:102" x14ac:dyDescent="0.2">
      <c r="A50" s="20" t="s">
        <v>70</v>
      </c>
      <c r="B50" s="119">
        <v>1995</v>
      </c>
      <c r="C50" s="22" t="s">
        <v>33</v>
      </c>
      <c r="D50" s="10">
        <v>570</v>
      </c>
      <c r="E50" s="7">
        <f t="shared" si="72"/>
        <v>1197</v>
      </c>
      <c r="F50" s="3"/>
      <c r="G50" s="3"/>
      <c r="H50" s="3">
        <v>100</v>
      </c>
      <c r="I50" s="3">
        <v>220</v>
      </c>
      <c r="J50" s="3">
        <v>200</v>
      </c>
      <c r="K50" s="11">
        <f t="shared" si="37"/>
        <v>1717</v>
      </c>
      <c r="L50" s="2"/>
      <c r="M50" s="7">
        <f t="shared" si="38"/>
        <v>0</v>
      </c>
      <c r="N50" s="3"/>
      <c r="O50" s="3"/>
      <c r="P50" s="3"/>
      <c r="Q50" s="3"/>
      <c r="R50" s="5"/>
      <c r="S50" s="11">
        <f t="shared" si="39"/>
        <v>0</v>
      </c>
      <c r="T50" s="2"/>
      <c r="U50" s="7">
        <f t="shared" si="40"/>
        <v>0</v>
      </c>
      <c r="V50" s="3"/>
      <c r="W50" s="3"/>
      <c r="X50" s="3"/>
      <c r="Y50" s="3"/>
      <c r="Z50" s="5"/>
      <c r="AA50" s="11">
        <f t="shared" si="41"/>
        <v>0</v>
      </c>
      <c r="AB50" s="2"/>
      <c r="AC50" s="7">
        <f t="shared" si="42"/>
        <v>0</v>
      </c>
      <c r="AD50" s="3"/>
      <c r="AE50" s="3"/>
      <c r="AF50" s="3"/>
      <c r="AG50" s="3"/>
      <c r="AH50" s="5"/>
      <c r="AI50" s="11">
        <f t="shared" si="43"/>
        <v>0</v>
      </c>
      <c r="AJ50" s="10"/>
      <c r="AK50" s="7">
        <f t="shared" si="44"/>
        <v>0</v>
      </c>
      <c r="AL50" s="3"/>
      <c r="AM50" s="3"/>
      <c r="AN50" s="3"/>
      <c r="AO50" s="3"/>
      <c r="AP50" s="3"/>
      <c r="AQ50" s="11">
        <f t="shared" si="45"/>
        <v>0</v>
      </c>
      <c r="AR50" s="10"/>
      <c r="AS50" s="7">
        <f t="shared" si="46"/>
        <v>0</v>
      </c>
      <c r="AT50" s="3"/>
      <c r="AU50" s="3"/>
      <c r="AV50" s="3"/>
      <c r="AW50" s="3"/>
      <c r="AX50" s="3"/>
      <c r="AY50" s="11">
        <f t="shared" si="47"/>
        <v>0</v>
      </c>
      <c r="AZ50" s="10"/>
      <c r="BA50" s="7">
        <f t="shared" si="48"/>
        <v>0</v>
      </c>
      <c r="BB50" s="3"/>
      <c r="BC50" s="3"/>
      <c r="BD50" s="3"/>
      <c r="BE50" s="3"/>
      <c r="BF50" s="3"/>
      <c r="BG50" s="11">
        <f t="shared" si="49"/>
        <v>0</v>
      </c>
      <c r="BH50" s="10"/>
      <c r="BI50" s="7">
        <f t="shared" si="50"/>
        <v>0</v>
      </c>
      <c r="BJ50" s="3"/>
      <c r="BK50" s="3"/>
      <c r="BL50" s="3"/>
      <c r="BM50" s="3"/>
      <c r="BN50" s="3"/>
      <c r="BO50" s="11">
        <f t="shared" si="51"/>
        <v>0</v>
      </c>
      <c r="BP50" s="2"/>
      <c r="BQ50" s="7">
        <f t="shared" si="52"/>
        <v>0</v>
      </c>
      <c r="BR50" s="3"/>
      <c r="BS50" s="3"/>
      <c r="BT50" s="3"/>
      <c r="BU50" s="3"/>
      <c r="BV50" s="5"/>
      <c r="BW50" s="11">
        <f t="shared" si="53"/>
        <v>0</v>
      </c>
      <c r="BX50" s="10"/>
      <c r="BY50" s="7">
        <f t="shared" si="54"/>
        <v>0</v>
      </c>
      <c r="BZ50" s="3"/>
      <c r="CA50" s="3"/>
      <c r="CB50" s="3"/>
      <c r="CC50" s="3"/>
      <c r="CD50" s="3"/>
      <c r="CE50" s="11">
        <f t="shared" si="55"/>
        <v>0</v>
      </c>
      <c r="CF50" s="63">
        <f t="shared" si="56"/>
        <v>343.4</v>
      </c>
      <c r="CG50" s="82">
        <v>26</v>
      </c>
      <c r="CH50" s="2"/>
      <c r="CI50" s="34">
        <f t="shared" si="57"/>
        <v>1717</v>
      </c>
      <c r="CJ50" s="34">
        <f t="shared" si="58"/>
        <v>0</v>
      </c>
      <c r="CK50" s="34">
        <f t="shared" si="59"/>
        <v>0</v>
      </c>
      <c r="CL50" s="34">
        <f t="shared" si="60"/>
        <v>0</v>
      </c>
      <c r="CM50" s="34">
        <f t="shared" si="61"/>
        <v>0</v>
      </c>
      <c r="CN50" s="34">
        <f t="shared" si="62"/>
        <v>0</v>
      </c>
      <c r="CO50" s="34">
        <f t="shared" si="63"/>
        <v>0</v>
      </c>
      <c r="CP50" s="34">
        <f t="shared" si="64"/>
        <v>0</v>
      </c>
      <c r="CQ50" s="34">
        <f t="shared" si="65"/>
        <v>0</v>
      </c>
      <c r="CR50" s="34">
        <f t="shared" si="66"/>
        <v>0</v>
      </c>
      <c r="CT50" s="6">
        <f t="shared" si="67"/>
        <v>1717</v>
      </c>
      <c r="CU50" s="6">
        <f t="shared" si="68"/>
        <v>0</v>
      </c>
      <c r="CV50" s="6">
        <f t="shared" si="69"/>
        <v>0</v>
      </c>
      <c r="CW50" s="6">
        <f t="shared" si="70"/>
        <v>0</v>
      </c>
      <c r="CX50" s="6">
        <f t="shared" si="71"/>
        <v>0</v>
      </c>
    </row>
    <row r="51" spans="1:102" x14ac:dyDescent="0.2">
      <c r="A51" s="20" t="s">
        <v>27</v>
      </c>
      <c r="B51" s="119">
        <v>1968</v>
      </c>
      <c r="C51" s="22" t="s">
        <v>106</v>
      </c>
      <c r="D51" s="10"/>
      <c r="E51" s="7">
        <f t="shared" si="72"/>
        <v>0</v>
      </c>
      <c r="F51" s="3"/>
      <c r="G51" s="3"/>
      <c r="H51" s="3"/>
      <c r="I51" s="3"/>
      <c r="J51" s="3"/>
      <c r="K51" s="11">
        <f t="shared" si="37"/>
        <v>0</v>
      </c>
      <c r="L51" s="2"/>
      <c r="M51" s="7">
        <f t="shared" si="38"/>
        <v>0</v>
      </c>
      <c r="N51" s="3"/>
      <c r="O51" s="3"/>
      <c r="P51" s="3"/>
      <c r="Q51" s="3"/>
      <c r="R51" s="5"/>
      <c r="S51" s="11">
        <f t="shared" si="39"/>
        <v>0</v>
      </c>
      <c r="T51" s="2"/>
      <c r="U51" s="7">
        <f t="shared" si="40"/>
        <v>0</v>
      </c>
      <c r="V51" s="3"/>
      <c r="W51" s="3"/>
      <c r="X51" s="3"/>
      <c r="Y51" s="3"/>
      <c r="Z51" s="5"/>
      <c r="AA51" s="11">
        <f t="shared" si="41"/>
        <v>0</v>
      </c>
      <c r="AB51" s="2"/>
      <c r="AC51" s="7">
        <f t="shared" si="42"/>
        <v>0</v>
      </c>
      <c r="AD51" s="3"/>
      <c r="AE51" s="3"/>
      <c r="AF51" s="3"/>
      <c r="AG51" s="3"/>
      <c r="AH51" s="5"/>
      <c r="AI51" s="11">
        <f t="shared" si="43"/>
        <v>0</v>
      </c>
      <c r="AJ51" s="10"/>
      <c r="AK51" s="7">
        <f t="shared" si="44"/>
        <v>0</v>
      </c>
      <c r="AL51" s="3"/>
      <c r="AM51" s="3"/>
      <c r="AN51" s="3"/>
      <c r="AO51" s="3"/>
      <c r="AP51" s="3"/>
      <c r="AQ51" s="11">
        <f t="shared" si="45"/>
        <v>0</v>
      </c>
      <c r="AR51" s="10"/>
      <c r="AS51" s="7">
        <f t="shared" si="46"/>
        <v>0</v>
      </c>
      <c r="AT51" s="3"/>
      <c r="AU51" s="3"/>
      <c r="AV51" s="3"/>
      <c r="AW51" s="3"/>
      <c r="AX51" s="3"/>
      <c r="AY51" s="11">
        <f t="shared" si="47"/>
        <v>0</v>
      </c>
      <c r="AZ51" s="10">
        <v>577</v>
      </c>
      <c r="BA51" s="7">
        <f t="shared" si="48"/>
        <v>1142.46</v>
      </c>
      <c r="BB51" s="3"/>
      <c r="BC51" s="3"/>
      <c r="BD51" s="3"/>
      <c r="BE51" s="3">
        <v>170</v>
      </c>
      <c r="BF51" s="3"/>
      <c r="BG51" s="11">
        <f t="shared" si="49"/>
        <v>1312.46</v>
      </c>
      <c r="BH51" s="10"/>
      <c r="BI51" s="7">
        <f t="shared" si="50"/>
        <v>0</v>
      </c>
      <c r="BJ51" s="3"/>
      <c r="BK51" s="3"/>
      <c r="BL51" s="3"/>
      <c r="BM51" s="3"/>
      <c r="BN51" s="3"/>
      <c r="BO51" s="11">
        <f t="shared" si="51"/>
        <v>0</v>
      </c>
      <c r="BP51" s="2"/>
      <c r="BQ51" s="7">
        <f t="shared" si="52"/>
        <v>0</v>
      </c>
      <c r="BR51" s="3"/>
      <c r="BS51" s="3"/>
      <c r="BT51" s="3"/>
      <c r="BU51" s="3"/>
      <c r="BV51" s="5"/>
      <c r="BW51" s="11">
        <f t="shared" si="53"/>
        <v>0</v>
      </c>
      <c r="BX51" s="10"/>
      <c r="BY51" s="7">
        <f t="shared" si="54"/>
        <v>0</v>
      </c>
      <c r="BZ51" s="3"/>
      <c r="CA51" s="3"/>
      <c r="CB51" s="3"/>
      <c r="CC51" s="3"/>
      <c r="CD51" s="3"/>
      <c r="CE51" s="11">
        <f t="shared" si="55"/>
        <v>0</v>
      </c>
      <c r="CF51" s="63">
        <f t="shared" si="56"/>
        <v>262.49200000000002</v>
      </c>
      <c r="CG51" s="82">
        <v>27</v>
      </c>
      <c r="CH51" s="2"/>
      <c r="CI51" s="34">
        <f t="shared" si="57"/>
        <v>0</v>
      </c>
      <c r="CJ51" s="34">
        <f t="shared" si="58"/>
        <v>0</v>
      </c>
      <c r="CK51" s="34">
        <f t="shared" si="59"/>
        <v>0</v>
      </c>
      <c r="CL51" s="34">
        <f t="shared" si="60"/>
        <v>0</v>
      </c>
      <c r="CM51" s="34">
        <f t="shared" si="61"/>
        <v>0</v>
      </c>
      <c r="CN51" s="34">
        <f t="shared" si="62"/>
        <v>0</v>
      </c>
      <c r="CO51" s="34">
        <f t="shared" si="63"/>
        <v>1312.46</v>
      </c>
      <c r="CP51" s="34">
        <f t="shared" si="64"/>
        <v>0</v>
      </c>
      <c r="CQ51" s="34">
        <f t="shared" si="65"/>
        <v>0</v>
      </c>
      <c r="CR51" s="34">
        <f t="shared" si="66"/>
        <v>0</v>
      </c>
      <c r="CT51" s="6">
        <f t="shared" si="67"/>
        <v>1312.46</v>
      </c>
      <c r="CU51" s="6">
        <f t="shared" si="68"/>
        <v>0</v>
      </c>
      <c r="CV51" s="6">
        <f t="shared" si="69"/>
        <v>0</v>
      </c>
      <c r="CW51" s="6">
        <f t="shared" si="70"/>
        <v>0</v>
      </c>
      <c r="CX51" s="6">
        <f t="shared" si="71"/>
        <v>0</v>
      </c>
    </row>
    <row r="52" spans="1:102" x14ac:dyDescent="0.2">
      <c r="A52" s="20" t="s">
        <v>52</v>
      </c>
      <c r="B52" s="119">
        <v>1968</v>
      </c>
      <c r="C52" s="22" t="s">
        <v>34</v>
      </c>
      <c r="D52" s="10"/>
      <c r="E52" s="7">
        <f t="shared" si="72"/>
        <v>0</v>
      </c>
      <c r="F52" s="3"/>
      <c r="G52" s="3"/>
      <c r="H52" s="3"/>
      <c r="I52" s="3"/>
      <c r="J52" s="3"/>
      <c r="K52" s="11">
        <f t="shared" si="37"/>
        <v>0</v>
      </c>
      <c r="L52" s="2"/>
      <c r="M52" s="7">
        <f t="shared" si="38"/>
        <v>0</v>
      </c>
      <c r="N52" s="3"/>
      <c r="O52" s="3"/>
      <c r="P52" s="3"/>
      <c r="Q52" s="3"/>
      <c r="R52" s="5"/>
      <c r="S52" s="11">
        <f t="shared" si="39"/>
        <v>0</v>
      </c>
      <c r="T52" s="2"/>
      <c r="U52" s="7">
        <f t="shared" si="40"/>
        <v>0</v>
      </c>
      <c r="V52" s="3"/>
      <c r="W52" s="3"/>
      <c r="X52" s="3"/>
      <c r="Y52" s="3"/>
      <c r="Z52" s="5"/>
      <c r="AA52" s="11">
        <f t="shared" si="41"/>
        <v>0</v>
      </c>
      <c r="AB52" s="2"/>
      <c r="AC52" s="7">
        <f t="shared" si="42"/>
        <v>0</v>
      </c>
      <c r="AD52" s="3"/>
      <c r="AE52" s="3"/>
      <c r="AF52" s="3"/>
      <c r="AG52" s="3"/>
      <c r="AH52" s="5"/>
      <c r="AI52" s="11">
        <f t="shared" si="43"/>
        <v>0</v>
      </c>
      <c r="AJ52" s="10"/>
      <c r="AK52" s="7">
        <f t="shared" si="44"/>
        <v>0</v>
      </c>
      <c r="AL52" s="3"/>
      <c r="AM52" s="3"/>
      <c r="AN52" s="3"/>
      <c r="AO52" s="3"/>
      <c r="AP52" s="3"/>
      <c r="AQ52" s="11">
        <f t="shared" si="45"/>
        <v>0</v>
      </c>
      <c r="AR52" s="10"/>
      <c r="AS52" s="7">
        <f t="shared" si="46"/>
        <v>0</v>
      </c>
      <c r="AT52" s="3"/>
      <c r="AU52" s="3"/>
      <c r="AV52" s="3"/>
      <c r="AW52" s="3"/>
      <c r="AX52" s="3"/>
      <c r="AY52" s="11">
        <f t="shared" si="47"/>
        <v>0</v>
      </c>
      <c r="AZ52" s="10">
        <v>557</v>
      </c>
      <c r="BA52" s="7">
        <f t="shared" si="48"/>
        <v>1102.8599999999999</v>
      </c>
      <c r="BB52" s="3"/>
      <c r="BC52" s="3">
        <v>10</v>
      </c>
      <c r="BD52" s="3"/>
      <c r="BE52" s="3">
        <v>170</v>
      </c>
      <c r="BF52" s="3"/>
      <c r="BG52" s="11">
        <f t="shared" si="49"/>
        <v>1282.8599999999999</v>
      </c>
      <c r="BH52" s="10"/>
      <c r="BI52" s="7">
        <f t="shared" si="50"/>
        <v>0</v>
      </c>
      <c r="BJ52" s="3"/>
      <c r="BK52" s="3"/>
      <c r="BL52" s="3"/>
      <c r="BM52" s="3"/>
      <c r="BN52" s="3"/>
      <c r="BO52" s="11">
        <f t="shared" si="51"/>
        <v>0</v>
      </c>
      <c r="BP52" s="2"/>
      <c r="BQ52" s="7">
        <f t="shared" si="52"/>
        <v>0</v>
      </c>
      <c r="BR52" s="3"/>
      <c r="BS52" s="3"/>
      <c r="BT52" s="3"/>
      <c r="BU52" s="3"/>
      <c r="BV52" s="5"/>
      <c r="BW52" s="11">
        <f t="shared" si="53"/>
        <v>0</v>
      </c>
      <c r="BX52" s="10"/>
      <c r="BY52" s="7">
        <f t="shared" si="54"/>
        <v>0</v>
      </c>
      <c r="BZ52" s="3"/>
      <c r="CA52" s="3"/>
      <c r="CB52" s="3"/>
      <c r="CC52" s="3"/>
      <c r="CD52" s="3"/>
      <c r="CE52" s="11">
        <f t="shared" si="55"/>
        <v>0</v>
      </c>
      <c r="CF52" s="63">
        <f t="shared" si="56"/>
        <v>256.572</v>
      </c>
      <c r="CG52" s="82">
        <v>28</v>
      </c>
      <c r="CH52" s="2"/>
      <c r="CI52" s="34">
        <f t="shared" si="57"/>
        <v>0</v>
      </c>
      <c r="CJ52" s="34">
        <f t="shared" si="58"/>
        <v>0</v>
      </c>
      <c r="CK52" s="34">
        <f t="shared" si="59"/>
        <v>0</v>
      </c>
      <c r="CL52" s="34">
        <f t="shared" si="60"/>
        <v>0</v>
      </c>
      <c r="CM52" s="34">
        <f t="shared" si="61"/>
        <v>0</v>
      </c>
      <c r="CN52" s="34">
        <f t="shared" si="62"/>
        <v>0</v>
      </c>
      <c r="CO52" s="34">
        <f t="shared" si="63"/>
        <v>1282.8599999999999</v>
      </c>
      <c r="CP52" s="34">
        <f t="shared" si="64"/>
        <v>0</v>
      </c>
      <c r="CQ52" s="34">
        <f t="shared" si="65"/>
        <v>0</v>
      </c>
      <c r="CR52" s="34">
        <f t="shared" si="66"/>
        <v>0</v>
      </c>
      <c r="CT52" s="6">
        <f t="shared" si="67"/>
        <v>1282.8599999999999</v>
      </c>
      <c r="CU52" s="6">
        <f t="shared" si="68"/>
        <v>0</v>
      </c>
      <c r="CV52" s="6">
        <f t="shared" si="69"/>
        <v>0</v>
      </c>
      <c r="CW52" s="6">
        <f t="shared" si="70"/>
        <v>0</v>
      </c>
      <c r="CX52" s="6">
        <f t="shared" si="71"/>
        <v>0</v>
      </c>
    </row>
    <row r="53" spans="1:102" x14ac:dyDescent="0.2">
      <c r="A53" s="20" t="s">
        <v>194</v>
      </c>
      <c r="B53" s="119">
        <v>1984</v>
      </c>
      <c r="C53" s="22" t="s">
        <v>195</v>
      </c>
      <c r="D53" s="10"/>
      <c r="E53" s="7">
        <f t="shared" si="72"/>
        <v>0</v>
      </c>
      <c r="F53" s="3"/>
      <c r="G53" s="3"/>
      <c r="H53" s="3"/>
      <c r="I53" s="3"/>
      <c r="J53" s="3"/>
      <c r="K53" s="11">
        <f t="shared" si="37"/>
        <v>0</v>
      </c>
      <c r="L53" s="2"/>
      <c r="M53" s="7">
        <f t="shared" si="38"/>
        <v>0</v>
      </c>
      <c r="N53" s="3"/>
      <c r="O53" s="3"/>
      <c r="P53" s="3"/>
      <c r="Q53" s="3"/>
      <c r="R53" s="5"/>
      <c r="S53" s="11">
        <f t="shared" si="39"/>
        <v>0</v>
      </c>
      <c r="T53" s="2"/>
      <c r="U53" s="7">
        <f t="shared" si="40"/>
        <v>0</v>
      </c>
      <c r="V53" s="3"/>
      <c r="W53" s="3"/>
      <c r="X53" s="3"/>
      <c r="Y53" s="3"/>
      <c r="Z53" s="5"/>
      <c r="AA53" s="11">
        <f t="shared" si="41"/>
        <v>0</v>
      </c>
      <c r="AB53" s="2"/>
      <c r="AC53" s="7">
        <f t="shared" si="42"/>
        <v>0</v>
      </c>
      <c r="AD53" s="3"/>
      <c r="AE53" s="3"/>
      <c r="AF53" s="3"/>
      <c r="AG53" s="3"/>
      <c r="AH53" s="5"/>
      <c r="AI53" s="11">
        <f t="shared" si="43"/>
        <v>0</v>
      </c>
      <c r="AJ53" s="10"/>
      <c r="AK53" s="7">
        <f t="shared" si="44"/>
        <v>0</v>
      </c>
      <c r="AL53" s="3"/>
      <c r="AM53" s="3"/>
      <c r="AN53" s="3"/>
      <c r="AO53" s="3"/>
      <c r="AP53" s="3"/>
      <c r="AQ53" s="11">
        <f t="shared" si="45"/>
        <v>0</v>
      </c>
      <c r="AR53" s="10"/>
      <c r="AS53" s="7">
        <f t="shared" si="46"/>
        <v>0</v>
      </c>
      <c r="AT53" s="3"/>
      <c r="AU53" s="3"/>
      <c r="AV53" s="3"/>
      <c r="AW53" s="3"/>
      <c r="AX53" s="3"/>
      <c r="AY53" s="11">
        <f t="shared" si="47"/>
        <v>0</v>
      </c>
      <c r="AZ53" s="10"/>
      <c r="BA53" s="7">
        <f t="shared" si="48"/>
        <v>0</v>
      </c>
      <c r="BB53" s="3"/>
      <c r="BC53" s="3"/>
      <c r="BD53" s="3"/>
      <c r="BE53" s="3"/>
      <c r="BF53" s="3"/>
      <c r="BG53" s="11">
        <f t="shared" si="49"/>
        <v>0</v>
      </c>
      <c r="BH53" s="10"/>
      <c r="BI53" s="7">
        <f t="shared" si="50"/>
        <v>0</v>
      </c>
      <c r="BJ53" s="3"/>
      <c r="BK53" s="3"/>
      <c r="BL53" s="3"/>
      <c r="BM53" s="3"/>
      <c r="BN53" s="3"/>
      <c r="BO53" s="11">
        <f t="shared" si="51"/>
        <v>0</v>
      </c>
      <c r="BP53" s="2">
        <v>527</v>
      </c>
      <c r="BQ53" s="7">
        <f t="shared" si="52"/>
        <v>1106.7</v>
      </c>
      <c r="BR53" s="3"/>
      <c r="BS53" s="3"/>
      <c r="BT53" s="3">
        <v>20</v>
      </c>
      <c r="BU53" s="3">
        <v>150</v>
      </c>
      <c r="BV53" s="5"/>
      <c r="BW53" s="11">
        <f t="shared" si="53"/>
        <v>1276.7</v>
      </c>
      <c r="BX53" s="10"/>
      <c r="BY53" s="7">
        <f t="shared" si="54"/>
        <v>0</v>
      </c>
      <c r="BZ53" s="3"/>
      <c r="CA53" s="3"/>
      <c r="CB53" s="3"/>
      <c r="CC53" s="3"/>
      <c r="CD53" s="3"/>
      <c r="CE53" s="11">
        <f t="shared" si="55"/>
        <v>0</v>
      </c>
      <c r="CF53" s="63">
        <f t="shared" si="56"/>
        <v>255.34</v>
      </c>
      <c r="CG53" s="82">
        <v>29</v>
      </c>
      <c r="CH53" s="2"/>
      <c r="CI53" s="34">
        <f t="shared" si="57"/>
        <v>0</v>
      </c>
      <c r="CJ53" s="34">
        <f t="shared" si="58"/>
        <v>0</v>
      </c>
      <c r="CK53" s="34">
        <f t="shared" si="59"/>
        <v>0</v>
      </c>
      <c r="CL53" s="34">
        <f t="shared" si="60"/>
        <v>0</v>
      </c>
      <c r="CM53" s="34">
        <f t="shared" si="61"/>
        <v>0</v>
      </c>
      <c r="CN53" s="34">
        <f t="shared" si="62"/>
        <v>0</v>
      </c>
      <c r="CO53" s="34">
        <f t="shared" si="63"/>
        <v>0</v>
      </c>
      <c r="CP53" s="34">
        <f t="shared" si="64"/>
        <v>0</v>
      </c>
      <c r="CQ53" s="34">
        <f t="shared" si="65"/>
        <v>1276.7</v>
      </c>
      <c r="CR53" s="34">
        <f t="shared" si="66"/>
        <v>0</v>
      </c>
      <c r="CT53" s="6">
        <f t="shared" si="67"/>
        <v>1276.7</v>
      </c>
      <c r="CU53" s="6">
        <f t="shared" si="68"/>
        <v>0</v>
      </c>
      <c r="CV53" s="6">
        <f t="shared" si="69"/>
        <v>0</v>
      </c>
      <c r="CW53" s="6">
        <f t="shared" si="70"/>
        <v>0</v>
      </c>
      <c r="CX53" s="6">
        <f t="shared" si="71"/>
        <v>0</v>
      </c>
    </row>
    <row r="54" spans="1:102" ht="11.25" customHeight="1" x14ac:dyDescent="0.2">
      <c r="A54" s="20" t="s">
        <v>181</v>
      </c>
      <c r="B54" s="119">
        <v>2002</v>
      </c>
      <c r="C54" s="22" t="s">
        <v>171</v>
      </c>
      <c r="D54" s="10"/>
      <c r="E54" s="7"/>
      <c r="F54" s="3"/>
      <c r="G54" s="3"/>
      <c r="H54" s="3"/>
      <c r="I54" s="3"/>
      <c r="J54" s="3"/>
      <c r="K54" s="11">
        <f t="shared" si="37"/>
        <v>0</v>
      </c>
      <c r="L54" s="2"/>
      <c r="M54" s="7">
        <f t="shared" si="38"/>
        <v>0</v>
      </c>
      <c r="N54" s="3"/>
      <c r="O54" s="3"/>
      <c r="P54" s="3"/>
      <c r="Q54" s="3"/>
      <c r="R54" s="5"/>
      <c r="S54" s="11">
        <f t="shared" si="39"/>
        <v>0</v>
      </c>
      <c r="T54" s="2"/>
      <c r="U54" s="7">
        <f t="shared" si="40"/>
        <v>0</v>
      </c>
      <c r="V54" s="3"/>
      <c r="W54" s="3"/>
      <c r="X54" s="3"/>
      <c r="Y54" s="3"/>
      <c r="Z54" s="5"/>
      <c r="AA54" s="11">
        <f t="shared" si="41"/>
        <v>0</v>
      </c>
      <c r="AB54" s="2"/>
      <c r="AC54" s="7">
        <f t="shared" si="42"/>
        <v>0</v>
      </c>
      <c r="AD54" s="3"/>
      <c r="AE54" s="3"/>
      <c r="AF54" s="3"/>
      <c r="AG54" s="3"/>
      <c r="AH54" s="5"/>
      <c r="AI54" s="11">
        <f t="shared" si="43"/>
        <v>0</v>
      </c>
      <c r="AJ54" s="10"/>
      <c r="AK54" s="7">
        <f t="shared" si="44"/>
        <v>0</v>
      </c>
      <c r="AL54" s="3"/>
      <c r="AM54" s="3"/>
      <c r="AN54" s="3"/>
      <c r="AO54" s="3"/>
      <c r="AP54" s="3"/>
      <c r="AQ54" s="11">
        <f t="shared" si="45"/>
        <v>0</v>
      </c>
      <c r="AR54" s="10">
        <v>512</v>
      </c>
      <c r="AS54" s="7">
        <f t="shared" si="46"/>
        <v>1013.76</v>
      </c>
      <c r="AT54" s="3"/>
      <c r="AU54" s="3"/>
      <c r="AV54" s="3"/>
      <c r="AW54" s="3">
        <v>240</v>
      </c>
      <c r="AX54" s="3"/>
      <c r="AY54" s="11">
        <f t="shared" si="47"/>
        <v>1253.76</v>
      </c>
      <c r="AZ54" s="10"/>
      <c r="BA54" s="7">
        <f t="shared" si="48"/>
        <v>0</v>
      </c>
      <c r="BB54" s="3"/>
      <c r="BC54" s="3"/>
      <c r="BD54" s="3"/>
      <c r="BE54" s="3"/>
      <c r="BF54" s="3"/>
      <c r="BG54" s="11">
        <f t="shared" si="49"/>
        <v>0</v>
      </c>
      <c r="BH54" s="10"/>
      <c r="BI54" s="7">
        <f t="shared" si="50"/>
        <v>0</v>
      </c>
      <c r="BJ54" s="3"/>
      <c r="BK54" s="3"/>
      <c r="BL54" s="3"/>
      <c r="BM54" s="3"/>
      <c r="BN54" s="3"/>
      <c r="BO54" s="11">
        <f t="shared" si="51"/>
        <v>0</v>
      </c>
      <c r="BP54" s="2"/>
      <c r="BQ54" s="7">
        <f t="shared" si="52"/>
        <v>0</v>
      </c>
      <c r="BR54" s="3"/>
      <c r="BS54" s="3"/>
      <c r="BT54" s="3"/>
      <c r="BU54" s="3"/>
      <c r="BV54" s="5"/>
      <c r="BW54" s="11">
        <f t="shared" si="53"/>
        <v>0</v>
      </c>
      <c r="BX54" s="10"/>
      <c r="BY54" s="7">
        <f t="shared" si="54"/>
        <v>0</v>
      </c>
      <c r="BZ54" s="3"/>
      <c r="CA54" s="3"/>
      <c r="CB54" s="3"/>
      <c r="CC54" s="3"/>
      <c r="CD54" s="3"/>
      <c r="CE54" s="11">
        <f t="shared" si="55"/>
        <v>0</v>
      </c>
      <c r="CF54" s="63">
        <f t="shared" si="56"/>
        <v>250.75200000000001</v>
      </c>
      <c r="CG54" s="82">
        <v>30</v>
      </c>
      <c r="CH54" s="2"/>
      <c r="CI54" s="34">
        <f t="shared" si="57"/>
        <v>0</v>
      </c>
      <c r="CJ54" s="34">
        <f t="shared" si="58"/>
        <v>0</v>
      </c>
      <c r="CK54" s="34">
        <f t="shared" si="59"/>
        <v>0</v>
      </c>
      <c r="CL54" s="34">
        <f t="shared" si="60"/>
        <v>0</v>
      </c>
      <c r="CM54" s="34">
        <f t="shared" si="61"/>
        <v>0</v>
      </c>
      <c r="CN54" s="34">
        <f t="shared" si="62"/>
        <v>1253.76</v>
      </c>
      <c r="CO54" s="34">
        <f t="shared" si="63"/>
        <v>0</v>
      </c>
      <c r="CP54" s="34">
        <f t="shared" si="64"/>
        <v>0</v>
      </c>
      <c r="CQ54" s="34">
        <f t="shared" si="65"/>
        <v>0</v>
      </c>
      <c r="CR54" s="34">
        <f t="shared" si="66"/>
        <v>0</v>
      </c>
      <c r="CT54" s="6">
        <f t="shared" si="67"/>
        <v>1253.76</v>
      </c>
      <c r="CU54" s="6">
        <f t="shared" si="68"/>
        <v>0</v>
      </c>
      <c r="CV54" s="6">
        <f t="shared" si="69"/>
        <v>0</v>
      </c>
      <c r="CW54" s="6">
        <f t="shared" si="70"/>
        <v>0</v>
      </c>
      <c r="CX54" s="6">
        <f t="shared" si="71"/>
        <v>0</v>
      </c>
    </row>
    <row r="55" spans="1:102" ht="11.25" customHeight="1" x14ac:dyDescent="0.2">
      <c r="A55" s="20" t="s">
        <v>67</v>
      </c>
      <c r="B55" s="119">
        <v>1973</v>
      </c>
      <c r="C55" s="23" t="s">
        <v>152</v>
      </c>
      <c r="D55" s="10">
        <v>450</v>
      </c>
      <c r="E55" s="7">
        <f>D55*2.1</f>
        <v>945</v>
      </c>
      <c r="F55" s="3"/>
      <c r="G55" s="3"/>
      <c r="H55" s="3"/>
      <c r="I55" s="3">
        <v>220</v>
      </c>
      <c r="J55" s="3"/>
      <c r="K55" s="11">
        <f t="shared" si="37"/>
        <v>1165</v>
      </c>
      <c r="L55" s="2"/>
      <c r="M55" s="7">
        <f t="shared" si="38"/>
        <v>0</v>
      </c>
      <c r="N55" s="3"/>
      <c r="O55" s="3"/>
      <c r="P55" s="3"/>
      <c r="Q55" s="3"/>
      <c r="R55" s="5"/>
      <c r="S55" s="11">
        <f t="shared" si="39"/>
        <v>0</v>
      </c>
      <c r="T55" s="2"/>
      <c r="U55" s="7">
        <f t="shared" si="40"/>
        <v>0</v>
      </c>
      <c r="V55" s="3"/>
      <c r="W55" s="3"/>
      <c r="X55" s="3"/>
      <c r="Y55" s="3"/>
      <c r="Z55" s="5"/>
      <c r="AA55" s="11">
        <f t="shared" si="41"/>
        <v>0</v>
      </c>
      <c r="AB55" s="2"/>
      <c r="AC55" s="7">
        <f t="shared" si="42"/>
        <v>0</v>
      </c>
      <c r="AD55" s="3"/>
      <c r="AE55" s="3"/>
      <c r="AF55" s="3"/>
      <c r="AG55" s="3"/>
      <c r="AH55" s="5"/>
      <c r="AI55" s="11">
        <f t="shared" si="43"/>
        <v>0</v>
      </c>
      <c r="AJ55" s="10"/>
      <c r="AK55" s="7">
        <f t="shared" si="44"/>
        <v>0</v>
      </c>
      <c r="AL55" s="3"/>
      <c r="AM55" s="3"/>
      <c r="AN55" s="3"/>
      <c r="AO55" s="3"/>
      <c r="AP55" s="3"/>
      <c r="AQ55" s="11">
        <f t="shared" si="45"/>
        <v>0</v>
      </c>
      <c r="AR55" s="10"/>
      <c r="AS55" s="7">
        <f t="shared" si="46"/>
        <v>0</v>
      </c>
      <c r="AT55" s="3"/>
      <c r="AU55" s="3"/>
      <c r="AV55" s="3"/>
      <c r="AW55" s="3"/>
      <c r="AX55" s="3"/>
      <c r="AY55" s="11">
        <f t="shared" si="47"/>
        <v>0</v>
      </c>
      <c r="AZ55" s="10"/>
      <c r="BA55" s="7">
        <f t="shared" si="48"/>
        <v>0</v>
      </c>
      <c r="BB55" s="3"/>
      <c r="BC55" s="3"/>
      <c r="BD55" s="3"/>
      <c r="BE55" s="3"/>
      <c r="BF55" s="3"/>
      <c r="BG55" s="11">
        <f t="shared" si="49"/>
        <v>0</v>
      </c>
      <c r="BH55" s="10"/>
      <c r="BI55" s="7">
        <f t="shared" si="50"/>
        <v>0</v>
      </c>
      <c r="BJ55" s="3"/>
      <c r="BK55" s="3"/>
      <c r="BL55" s="3"/>
      <c r="BM55" s="3"/>
      <c r="BN55" s="3"/>
      <c r="BO55" s="11">
        <f t="shared" si="51"/>
        <v>0</v>
      </c>
      <c r="BP55" s="2"/>
      <c r="BQ55" s="7">
        <f t="shared" si="52"/>
        <v>0</v>
      </c>
      <c r="BR55" s="3"/>
      <c r="BS55" s="3"/>
      <c r="BT55" s="3"/>
      <c r="BU55" s="3"/>
      <c r="BV55" s="5"/>
      <c r="BW55" s="11">
        <f t="shared" si="53"/>
        <v>0</v>
      </c>
      <c r="BX55" s="10"/>
      <c r="BY55" s="7">
        <f t="shared" si="54"/>
        <v>0</v>
      </c>
      <c r="BZ55" s="3"/>
      <c r="CA55" s="3"/>
      <c r="CB55" s="3"/>
      <c r="CC55" s="3"/>
      <c r="CD55" s="3"/>
      <c r="CE55" s="11">
        <f t="shared" si="55"/>
        <v>0</v>
      </c>
      <c r="CF55" s="63">
        <f t="shared" si="56"/>
        <v>233</v>
      </c>
      <c r="CG55" s="82">
        <v>31</v>
      </c>
      <c r="CH55" s="2"/>
      <c r="CI55" s="34">
        <f t="shared" si="57"/>
        <v>1165</v>
      </c>
      <c r="CJ55" s="34">
        <f t="shared" si="58"/>
        <v>0</v>
      </c>
      <c r="CK55" s="34">
        <f t="shared" si="59"/>
        <v>0</v>
      </c>
      <c r="CL55" s="34">
        <f t="shared" si="60"/>
        <v>0</v>
      </c>
      <c r="CM55" s="34">
        <f t="shared" si="61"/>
        <v>0</v>
      </c>
      <c r="CN55" s="34">
        <f t="shared" si="62"/>
        <v>0</v>
      </c>
      <c r="CO55" s="34">
        <f t="shared" si="63"/>
        <v>0</v>
      </c>
      <c r="CP55" s="34">
        <f t="shared" si="64"/>
        <v>0</v>
      </c>
      <c r="CQ55" s="34">
        <f t="shared" si="65"/>
        <v>0</v>
      </c>
      <c r="CR55" s="34">
        <f t="shared" si="66"/>
        <v>0</v>
      </c>
      <c r="CT55" s="6">
        <f t="shared" si="67"/>
        <v>1165</v>
      </c>
      <c r="CU55" s="6">
        <f t="shared" si="68"/>
        <v>0</v>
      </c>
      <c r="CV55" s="6">
        <f t="shared" si="69"/>
        <v>0</v>
      </c>
      <c r="CW55" s="6">
        <f t="shared" si="70"/>
        <v>0</v>
      </c>
      <c r="CX55" s="6">
        <f t="shared" si="71"/>
        <v>0</v>
      </c>
    </row>
    <row r="56" spans="1:102" ht="11.25" customHeight="1" x14ac:dyDescent="0.2">
      <c r="A56" s="20" t="s">
        <v>110</v>
      </c>
      <c r="B56" s="119">
        <v>1961</v>
      </c>
      <c r="C56" s="22" t="s">
        <v>36</v>
      </c>
      <c r="D56" s="10"/>
      <c r="E56" s="7">
        <f>D56*2.1</f>
        <v>0</v>
      </c>
      <c r="F56" s="3"/>
      <c r="G56" s="3"/>
      <c r="H56" s="3"/>
      <c r="I56" s="3"/>
      <c r="J56" s="3"/>
      <c r="K56" s="11">
        <f t="shared" si="37"/>
        <v>0</v>
      </c>
      <c r="L56" s="2"/>
      <c r="M56" s="7">
        <f t="shared" si="38"/>
        <v>0</v>
      </c>
      <c r="N56" s="3"/>
      <c r="O56" s="3"/>
      <c r="P56" s="3"/>
      <c r="Q56" s="3"/>
      <c r="R56" s="5"/>
      <c r="S56" s="11">
        <f t="shared" si="39"/>
        <v>0</v>
      </c>
      <c r="T56" s="2"/>
      <c r="U56" s="7">
        <f t="shared" si="40"/>
        <v>0</v>
      </c>
      <c r="V56" s="3"/>
      <c r="W56" s="3"/>
      <c r="X56" s="3"/>
      <c r="Y56" s="3"/>
      <c r="Z56" s="5"/>
      <c r="AA56" s="11">
        <f t="shared" si="41"/>
        <v>0</v>
      </c>
      <c r="AB56" s="2"/>
      <c r="AC56" s="7">
        <f t="shared" si="42"/>
        <v>0</v>
      </c>
      <c r="AD56" s="3"/>
      <c r="AE56" s="3"/>
      <c r="AF56" s="3"/>
      <c r="AG56" s="3"/>
      <c r="AH56" s="5"/>
      <c r="AI56" s="11">
        <f t="shared" si="43"/>
        <v>0</v>
      </c>
      <c r="AJ56" s="10"/>
      <c r="AK56" s="7">
        <f t="shared" si="44"/>
        <v>0</v>
      </c>
      <c r="AL56" s="3"/>
      <c r="AM56" s="3"/>
      <c r="AN56" s="3"/>
      <c r="AO56" s="3"/>
      <c r="AP56" s="3"/>
      <c r="AQ56" s="11">
        <f t="shared" si="45"/>
        <v>0</v>
      </c>
      <c r="AR56" s="10">
        <v>455</v>
      </c>
      <c r="AS56" s="7">
        <f t="shared" si="46"/>
        <v>900.9</v>
      </c>
      <c r="AT56" s="3"/>
      <c r="AU56" s="3"/>
      <c r="AV56" s="3"/>
      <c r="AW56" s="3">
        <v>240</v>
      </c>
      <c r="AX56" s="3"/>
      <c r="AY56" s="11">
        <f t="shared" si="47"/>
        <v>1140.9000000000001</v>
      </c>
      <c r="AZ56" s="10"/>
      <c r="BA56" s="7">
        <f t="shared" si="48"/>
        <v>0</v>
      </c>
      <c r="BB56" s="3"/>
      <c r="BC56" s="3"/>
      <c r="BD56" s="3"/>
      <c r="BE56" s="3"/>
      <c r="BF56" s="3"/>
      <c r="BG56" s="11">
        <f t="shared" si="49"/>
        <v>0</v>
      </c>
      <c r="BH56" s="10"/>
      <c r="BI56" s="7">
        <f t="shared" si="50"/>
        <v>0</v>
      </c>
      <c r="BJ56" s="3"/>
      <c r="BK56" s="3"/>
      <c r="BL56" s="3"/>
      <c r="BM56" s="3"/>
      <c r="BN56" s="3"/>
      <c r="BO56" s="11">
        <f t="shared" si="51"/>
        <v>0</v>
      </c>
      <c r="BP56" s="2"/>
      <c r="BQ56" s="7">
        <f t="shared" si="52"/>
        <v>0</v>
      </c>
      <c r="BR56" s="3"/>
      <c r="BS56" s="3"/>
      <c r="BT56" s="3"/>
      <c r="BU56" s="3"/>
      <c r="BV56" s="5"/>
      <c r="BW56" s="11">
        <f t="shared" si="53"/>
        <v>0</v>
      </c>
      <c r="BX56" s="10"/>
      <c r="BY56" s="7">
        <f t="shared" si="54"/>
        <v>0</v>
      </c>
      <c r="BZ56" s="3"/>
      <c r="CA56" s="3"/>
      <c r="CB56" s="3"/>
      <c r="CC56" s="3"/>
      <c r="CD56" s="3"/>
      <c r="CE56" s="11">
        <f t="shared" si="55"/>
        <v>0</v>
      </c>
      <c r="CF56" s="63">
        <f t="shared" si="56"/>
        <v>228.18</v>
      </c>
      <c r="CG56" s="82">
        <v>32</v>
      </c>
      <c r="CH56" s="2"/>
      <c r="CI56" s="34">
        <f t="shared" ref="CI56" si="73">K56</f>
        <v>0</v>
      </c>
      <c r="CJ56" s="34">
        <f t="shared" ref="CJ56" si="74">S56</f>
        <v>0</v>
      </c>
      <c r="CK56" s="34">
        <f t="shared" ref="CK56" si="75">AA56</f>
        <v>0</v>
      </c>
      <c r="CL56" s="34">
        <f t="shared" ref="CL56" si="76">AI56</f>
        <v>0</v>
      </c>
      <c r="CM56" s="34">
        <f t="shared" ref="CM56" si="77">AQ56</f>
        <v>0</v>
      </c>
      <c r="CN56" s="34">
        <f t="shared" ref="CN56" si="78">AY56</f>
        <v>1140.9000000000001</v>
      </c>
      <c r="CO56" s="34">
        <f t="shared" ref="CO56" si="79">BG56</f>
        <v>0</v>
      </c>
      <c r="CP56" s="34">
        <f t="shared" ref="CP56" si="80">BO56</f>
        <v>0</v>
      </c>
      <c r="CQ56" s="34">
        <f t="shared" ref="CQ56" si="81">BW56</f>
        <v>0</v>
      </c>
      <c r="CR56" s="34">
        <f t="shared" ref="CR56" si="82">CE56</f>
        <v>0</v>
      </c>
      <c r="CT56" s="6">
        <f t="shared" si="67"/>
        <v>1140.9000000000001</v>
      </c>
      <c r="CU56" s="6">
        <f t="shared" si="68"/>
        <v>0</v>
      </c>
      <c r="CV56" s="6">
        <f t="shared" si="69"/>
        <v>0</v>
      </c>
      <c r="CW56" s="6">
        <f t="shared" si="70"/>
        <v>0</v>
      </c>
      <c r="CX56" s="6">
        <f t="shared" si="71"/>
        <v>0</v>
      </c>
    </row>
    <row r="57" spans="1:102" ht="11.25" customHeight="1" x14ac:dyDescent="0.2">
      <c r="A57" s="20" t="s">
        <v>148</v>
      </c>
      <c r="B57" s="119">
        <v>1974</v>
      </c>
      <c r="C57" s="23" t="s">
        <v>152</v>
      </c>
      <c r="D57" s="10">
        <v>408</v>
      </c>
      <c r="E57" s="7">
        <f>D57*2.1</f>
        <v>856.80000000000007</v>
      </c>
      <c r="F57" s="3"/>
      <c r="G57" s="3"/>
      <c r="H57" s="3"/>
      <c r="I57" s="3">
        <v>220</v>
      </c>
      <c r="J57" s="3"/>
      <c r="K57" s="11">
        <f t="shared" si="37"/>
        <v>1076.8000000000002</v>
      </c>
      <c r="L57" s="2"/>
      <c r="M57" s="7">
        <f t="shared" si="38"/>
        <v>0</v>
      </c>
      <c r="N57" s="3"/>
      <c r="O57" s="3"/>
      <c r="P57" s="3"/>
      <c r="Q57" s="3"/>
      <c r="R57" s="5"/>
      <c r="S57" s="11">
        <f t="shared" si="39"/>
        <v>0</v>
      </c>
      <c r="T57" s="2"/>
      <c r="U57" s="7">
        <f t="shared" si="40"/>
        <v>0</v>
      </c>
      <c r="V57" s="3"/>
      <c r="W57" s="3"/>
      <c r="X57" s="3"/>
      <c r="Y57" s="3"/>
      <c r="Z57" s="5"/>
      <c r="AA57" s="11">
        <f t="shared" si="41"/>
        <v>0</v>
      </c>
      <c r="AB57" s="2"/>
      <c r="AC57" s="7">
        <f t="shared" si="42"/>
        <v>0</v>
      </c>
      <c r="AD57" s="3"/>
      <c r="AE57" s="3"/>
      <c r="AF57" s="3"/>
      <c r="AG57" s="3"/>
      <c r="AH57" s="5"/>
      <c r="AI57" s="11">
        <f t="shared" si="43"/>
        <v>0</v>
      </c>
      <c r="AJ57" s="10"/>
      <c r="AK57" s="7">
        <f t="shared" si="44"/>
        <v>0</v>
      </c>
      <c r="AL57" s="3"/>
      <c r="AM57" s="3"/>
      <c r="AN57" s="3"/>
      <c r="AO57" s="3"/>
      <c r="AP57" s="3"/>
      <c r="AQ57" s="11">
        <f t="shared" si="45"/>
        <v>0</v>
      </c>
      <c r="AR57" s="10"/>
      <c r="AS57" s="7">
        <f t="shared" si="46"/>
        <v>0</v>
      </c>
      <c r="AT57" s="3"/>
      <c r="AU57" s="3"/>
      <c r="AV57" s="3"/>
      <c r="AW57" s="3"/>
      <c r="AX57" s="3"/>
      <c r="AY57" s="11">
        <f t="shared" si="47"/>
        <v>0</v>
      </c>
      <c r="AZ57" s="10"/>
      <c r="BA57" s="7">
        <f t="shared" si="48"/>
        <v>0</v>
      </c>
      <c r="BB57" s="3"/>
      <c r="BC57" s="3"/>
      <c r="BD57" s="3"/>
      <c r="BE57" s="3"/>
      <c r="BF57" s="3"/>
      <c r="BG57" s="11">
        <f t="shared" si="49"/>
        <v>0</v>
      </c>
      <c r="BH57" s="10"/>
      <c r="BI57" s="7">
        <f t="shared" si="50"/>
        <v>0</v>
      </c>
      <c r="BJ57" s="3"/>
      <c r="BK57" s="3"/>
      <c r="BL57" s="3"/>
      <c r="BM57" s="3"/>
      <c r="BN57" s="3"/>
      <c r="BO57" s="11">
        <f t="shared" si="51"/>
        <v>0</v>
      </c>
      <c r="BP57" s="2"/>
      <c r="BQ57" s="7">
        <f t="shared" si="52"/>
        <v>0</v>
      </c>
      <c r="BR57" s="3"/>
      <c r="BS57" s="3"/>
      <c r="BT57" s="3"/>
      <c r="BU57" s="3"/>
      <c r="BV57" s="5"/>
      <c r="BW57" s="11">
        <f t="shared" si="53"/>
        <v>0</v>
      </c>
      <c r="BX57" s="10"/>
      <c r="BY57" s="7">
        <f t="shared" si="54"/>
        <v>0</v>
      </c>
      <c r="BZ57" s="3"/>
      <c r="CA57" s="3"/>
      <c r="CB57" s="3"/>
      <c r="CC57" s="3"/>
      <c r="CD57" s="3"/>
      <c r="CE57" s="11">
        <f t="shared" si="55"/>
        <v>0</v>
      </c>
      <c r="CF57" s="63">
        <f t="shared" si="56"/>
        <v>215.36000000000004</v>
      </c>
      <c r="CG57" s="82">
        <v>33</v>
      </c>
      <c r="CH57" s="2"/>
      <c r="CI57" s="34">
        <f>K57</f>
        <v>1076.8000000000002</v>
      </c>
      <c r="CJ57" s="34">
        <f>S57</f>
        <v>0</v>
      </c>
      <c r="CK57" s="34">
        <f>AA57</f>
        <v>0</v>
      </c>
      <c r="CL57" s="34">
        <f>AI57</f>
        <v>0</v>
      </c>
      <c r="CM57" s="34">
        <f>AQ57</f>
        <v>0</v>
      </c>
      <c r="CN57" s="34">
        <f>AY57</f>
        <v>0</v>
      </c>
      <c r="CO57" s="34">
        <f>BG57</f>
        <v>0</v>
      </c>
      <c r="CP57" s="34">
        <f>BO57</f>
        <v>0</v>
      </c>
      <c r="CQ57" s="34">
        <f>BW57</f>
        <v>0</v>
      </c>
      <c r="CR57" s="34">
        <f>CE57</f>
        <v>0</v>
      </c>
      <c r="CT57" s="6">
        <f t="shared" si="67"/>
        <v>1076.8000000000002</v>
      </c>
      <c r="CU57" s="6">
        <f t="shared" si="68"/>
        <v>0</v>
      </c>
      <c r="CV57" s="6">
        <f t="shared" si="69"/>
        <v>0</v>
      </c>
      <c r="CW57" s="6">
        <f t="shared" si="70"/>
        <v>0</v>
      </c>
      <c r="CX57" s="6">
        <f t="shared" si="71"/>
        <v>0</v>
      </c>
    </row>
    <row r="58" spans="1:102" x14ac:dyDescent="0.2">
      <c r="A58" s="47" t="s">
        <v>169</v>
      </c>
    </row>
    <row r="59" spans="1:102" x14ac:dyDescent="0.2">
      <c r="A59" s="46"/>
    </row>
  </sheetData>
  <sortState ref="A25:CF57">
    <sortCondition descending="1" ref="CF25:CF57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4294967294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Y38"/>
  <sheetViews>
    <sheetView zoomScaleNormal="100" workbookViewId="0">
      <selection activeCell="CZ1" sqref="CZ1"/>
    </sheetView>
  </sheetViews>
  <sheetFormatPr defaultColWidth="15.85546875" defaultRowHeight="11.25" outlineLevelCol="1" x14ac:dyDescent="0.2"/>
  <cols>
    <col min="1" max="1" width="21.42578125" style="17" customWidth="1"/>
    <col min="2" max="2" width="5.7109375" style="8" customWidth="1"/>
    <col min="3" max="3" width="18.5703125" style="17" customWidth="1"/>
    <col min="4" max="4" width="6" style="1" hidden="1" customWidth="1" outlineLevel="1"/>
    <col min="5" max="5" width="4.5703125" style="6" hidden="1" customWidth="1" outlineLevel="1"/>
    <col min="6" max="6" width="7.42578125" style="1" hidden="1" customWidth="1" outlineLevel="1"/>
    <col min="7" max="7" width="10.28515625" style="1" hidden="1" customWidth="1" outlineLevel="1"/>
    <col min="8" max="8" width="10" style="1" hidden="1" customWidth="1" outlineLevel="1"/>
    <col min="9" max="9" width="9.28515625" style="1" hidden="1" customWidth="1" outlineLevel="1"/>
    <col min="10" max="10" width="6.85546875" style="1" hidden="1" customWidth="1" outlineLevel="1"/>
    <col min="11" max="11" width="5.7109375" style="6" bestFit="1" customWidth="1" collapsed="1"/>
    <col min="12" max="12" width="9.7109375" style="6" hidden="1" customWidth="1" outlineLevel="1"/>
    <col min="13" max="13" width="5.28515625" style="6" hidden="1" customWidth="1" outlineLevel="1"/>
    <col min="14" max="14" width="7.42578125" style="6" hidden="1" customWidth="1" outlineLevel="1"/>
    <col min="15" max="15" width="10.28515625" style="6" hidden="1" customWidth="1" outlineLevel="1"/>
    <col min="16" max="16" width="10" style="6" hidden="1" customWidth="1" outlineLevel="1"/>
    <col min="17" max="17" width="9.28515625" style="6" hidden="1" customWidth="1" outlineLevel="1"/>
    <col min="18" max="18" width="6.85546875" style="6" hidden="1" customWidth="1" outlineLevel="1"/>
    <col min="19" max="19" width="5.7109375" style="6" customWidth="1" collapsed="1"/>
    <col min="20" max="20" width="9.7109375" style="6" hidden="1" customWidth="1" outlineLevel="1"/>
    <col min="21" max="21" width="4.42578125" style="6" hidden="1" customWidth="1" outlineLevel="1"/>
    <col min="22" max="22" width="7.42578125" style="6" hidden="1" customWidth="1" outlineLevel="1"/>
    <col min="23" max="23" width="10.28515625" style="6" hidden="1" customWidth="1" outlineLevel="1"/>
    <col min="24" max="24" width="10" style="6" hidden="1" customWidth="1" outlineLevel="1"/>
    <col min="25" max="25" width="9.28515625" style="6" hidden="1" customWidth="1" outlineLevel="1"/>
    <col min="26" max="26" width="6.85546875" style="6" hidden="1" customWidth="1" outlineLevel="1"/>
    <col min="27" max="27" width="5.7109375" style="6" customWidth="1" collapsed="1"/>
    <col min="28" max="28" width="9.7109375" style="1" hidden="1" customWidth="1" outlineLevel="1"/>
    <col min="29" max="29" width="4.425781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9.7109375" style="1" hidden="1" customWidth="1" outlineLevel="1"/>
    <col min="37" max="37" width="4.425781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customWidth="1" collapsed="1"/>
    <col min="44" max="44" width="9.7109375" style="1" hidden="1" customWidth="1" outlineLevel="1"/>
    <col min="45" max="45" width="4.425781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9.7109375" style="1" hidden="1" customWidth="1" outlineLevel="1"/>
    <col min="53" max="53" width="5.285156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customWidth="1" collapsed="1"/>
    <col min="60" max="60" width="9.7109375" style="1" hidden="1" customWidth="1" outlineLevel="1"/>
    <col min="61" max="61" width="4.425781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9.140625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4257812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5" width="7.140625" style="1" customWidth="1"/>
    <col min="86" max="86" width="5.5703125" style="1" customWidth="1"/>
    <col min="87" max="96" width="5.7109375" style="6" hidden="1" customWidth="1" outlineLevel="1"/>
    <col min="97" max="97" width="5.7109375" style="6" customWidth="1" collapsed="1"/>
    <col min="98" max="102" width="5.7109375" style="6" hidden="1" customWidth="1" outlineLevel="1"/>
    <col min="103" max="103" width="5.7109375" style="1" customWidth="1" collapsed="1"/>
    <col min="104" max="16384" width="15.85546875" style="1"/>
  </cols>
  <sheetData>
    <row r="1" spans="1:102" s="8" customFormat="1" x14ac:dyDescent="0.2">
      <c r="A1" s="14" t="s">
        <v>61</v>
      </c>
      <c r="B1" s="103"/>
      <c r="C1" s="14"/>
      <c r="D1" s="9" t="s">
        <v>2</v>
      </c>
      <c r="E1" s="9" t="s">
        <v>2</v>
      </c>
      <c r="F1" s="9" t="s">
        <v>2</v>
      </c>
      <c r="G1" s="9" t="s">
        <v>2</v>
      </c>
      <c r="H1" s="9" t="s">
        <v>2</v>
      </c>
      <c r="I1" s="9" t="s">
        <v>2</v>
      </c>
      <c r="J1" s="9" t="s">
        <v>2</v>
      </c>
      <c r="K1" s="9" t="s">
        <v>2</v>
      </c>
      <c r="L1" s="9" t="s">
        <v>3</v>
      </c>
      <c r="M1" s="9" t="s">
        <v>3</v>
      </c>
      <c r="N1" s="9" t="s">
        <v>3</v>
      </c>
      <c r="O1" s="9" t="s">
        <v>3</v>
      </c>
      <c r="P1" s="9" t="s">
        <v>3</v>
      </c>
      <c r="Q1" s="9" t="s">
        <v>3</v>
      </c>
      <c r="R1" s="9" t="s">
        <v>3</v>
      </c>
      <c r="S1" s="9" t="s">
        <v>3</v>
      </c>
      <c r="T1" s="9" t="s">
        <v>4</v>
      </c>
      <c r="U1" s="9" t="s">
        <v>4</v>
      </c>
      <c r="V1" s="9" t="s">
        <v>4</v>
      </c>
      <c r="W1" s="9" t="s">
        <v>4</v>
      </c>
      <c r="X1" s="9" t="s">
        <v>4</v>
      </c>
      <c r="Y1" s="9" t="s">
        <v>4</v>
      </c>
      <c r="Z1" s="9" t="s">
        <v>4</v>
      </c>
      <c r="AA1" s="9" t="s">
        <v>4</v>
      </c>
      <c r="AB1" s="9" t="s">
        <v>5</v>
      </c>
      <c r="AC1" s="9" t="s">
        <v>5</v>
      </c>
      <c r="AD1" s="9" t="s">
        <v>5</v>
      </c>
      <c r="AE1" s="9" t="s">
        <v>5</v>
      </c>
      <c r="AF1" s="9" t="s">
        <v>5</v>
      </c>
      <c r="AG1" s="9" t="s">
        <v>5</v>
      </c>
      <c r="AH1" s="9" t="s">
        <v>5</v>
      </c>
      <c r="AI1" s="9" t="s">
        <v>5</v>
      </c>
      <c r="AJ1" s="9" t="s">
        <v>6</v>
      </c>
      <c r="AK1" s="9" t="s">
        <v>6</v>
      </c>
      <c r="AL1" s="9" t="s">
        <v>6</v>
      </c>
      <c r="AM1" s="9" t="s">
        <v>6</v>
      </c>
      <c r="AN1" s="9" t="s">
        <v>6</v>
      </c>
      <c r="AO1" s="9" t="s">
        <v>6</v>
      </c>
      <c r="AP1" s="9" t="s">
        <v>6</v>
      </c>
      <c r="AQ1" s="9" t="s">
        <v>6</v>
      </c>
      <c r="AR1" s="9" t="s">
        <v>7</v>
      </c>
      <c r="AS1" s="9" t="s">
        <v>7</v>
      </c>
      <c r="AT1" s="9" t="s">
        <v>7</v>
      </c>
      <c r="AU1" s="9" t="s">
        <v>7</v>
      </c>
      <c r="AV1" s="9" t="s">
        <v>7</v>
      </c>
      <c r="AW1" s="9" t="s">
        <v>7</v>
      </c>
      <c r="AX1" s="9" t="s">
        <v>7</v>
      </c>
      <c r="AY1" s="9" t="s">
        <v>7</v>
      </c>
      <c r="AZ1" s="9" t="s">
        <v>8</v>
      </c>
      <c r="BA1" s="9" t="s">
        <v>8</v>
      </c>
      <c r="BB1" s="9" t="s">
        <v>8</v>
      </c>
      <c r="BC1" s="9" t="s">
        <v>8</v>
      </c>
      <c r="BD1" s="9" t="s">
        <v>8</v>
      </c>
      <c r="BE1" s="9" t="s">
        <v>8</v>
      </c>
      <c r="BF1" s="9" t="s">
        <v>8</v>
      </c>
      <c r="BG1" s="9" t="s">
        <v>8</v>
      </c>
      <c r="BH1" s="9" t="s">
        <v>9</v>
      </c>
      <c r="BI1" s="9" t="s">
        <v>9</v>
      </c>
      <c r="BJ1" s="9" t="s">
        <v>9</v>
      </c>
      <c r="BK1" s="9" t="s">
        <v>9</v>
      </c>
      <c r="BL1" s="9" t="s">
        <v>9</v>
      </c>
      <c r="BM1" s="9" t="s">
        <v>9</v>
      </c>
      <c r="BN1" s="9" t="s">
        <v>9</v>
      </c>
      <c r="BO1" s="9" t="s">
        <v>9</v>
      </c>
      <c r="BP1" s="9" t="s">
        <v>10</v>
      </c>
      <c r="BQ1" s="9" t="s">
        <v>10</v>
      </c>
      <c r="BR1" s="9" t="s">
        <v>10</v>
      </c>
      <c r="BS1" s="9" t="s">
        <v>10</v>
      </c>
      <c r="BT1" s="9" t="s">
        <v>10</v>
      </c>
      <c r="BU1" s="9" t="s">
        <v>10</v>
      </c>
      <c r="BV1" s="9" t="s">
        <v>10</v>
      </c>
      <c r="BW1" s="9" t="s">
        <v>10</v>
      </c>
      <c r="BX1" s="9" t="s">
        <v>23</v>
      </c>
      <c r="BY1" s="9" t="s">
        <v>23</v>
      </c>
      <c r="BZ1" s="9" t="s">
        <v>23</v>
      </c>
      <c r="CA1" s="9" t="s">
        <v>23</v>
      </c>
      <c r="CB1" s="9" t="s">
        <v>23</v>
      </c>
      <c r="CC1" s="9" t="s">
        <v>23</v>
      </c>
      <c r="CD1" s="9" t="s">
        <v>23</v>
      </c>
      <c r="CE1" s="9" t="s">
        <v>23</v>
      </c>
      <c r="CI1" s="18"/>
      <c r="CJ1" s="6"/>
      <c r="CK1" s="6"/>
      <c r="CL1" s="18"/>
      <c r="CM1" s="6"/>
      <c r="CN1" s="18"/>
      <c r="CO1" s="18"/>
      <c r="CP1" s="6"/>
      <c r="CQ1" s="6"/>
      <c r="CR1" s="18"/>
      <c r="CS1" s="18"/>
      <c r="CT1" s="18"/>
      <c r="CU1" s="18"/>
      <c r="CV1" s="18"/>
      <c r="CW1" s="18"/>
      <c r="CX1" s="18"/>
    </row>
    <row r="2" spans="1:102" s="103" customFormat="1" x14ac:dyDescent="0.2">
      <c r="A2" s="92" t="s">
        <v>16</v>
      </c>
      <c r="B2" s="92" t="s">
        <v>28</v>
      </c>
      <c r="C2" s="106" t="s">
        <v>21</v>
      </c>
      <c r="D2" s="107" t="s">
        <v>15</v>
      </c>
      <c r="E2" s="108" t="s">
        <v>11</v>
      </c>
      <c r="F2" s="92" t="s">
        <v>19</v>
      </c>
      <c r="G2" s="92" t="s">
        <v>12</v>
      </c>
      <c r="H2" s="92" t="s">
        <v>13</v>
      </c>
      <c r="I2" s="92" t="s">
        <v>1</v>
      </c>
      <c r="J2" s="92" t="s">
        <v>14</v>
      </c>
      <c r="K2" s="109" t="s">
        <v>0</v>
      </c>
      <c r="L2" s="115" t="s">
        <v>56</v>
      </c>
      <c r="M2" s="108" t="s">
        <v>54</v>
      </c>
      <c r="N2" s="116" t="s">
        <v>19</v>
      </c>
      <c r="O2" s="116" t="s">
        <v>12</v>
      </c>
      <c r="P2" s="116" t="s">
        <v>13</v>
      </c>
      <c r="Q2" s="116" t="s">
        <v>1</v>
      </c>
      <c r="R2" s="116" t="s">
        <v>14</v>
      </c>
      <c r="S2" s="109" t="s">
        <v>0</v>
      </c>
      <c r="T2" s="115" t="s">
        <v>56</v>
      </c>
      <c r="U2" s="108" t="s">
        <v>54</v>
      </c>
      <c r="V2" s="116" t="s">
        <v>19</v>
      </c>
      <c r="W2" s="116" t="s">
        <v>12</v>
      </c>
      <c r="X2" s="116" t="s">
        <v>13</v>
      </c>
      <c r="Y2" s="116" t="s">
        <v>1</v>
      </c>
      <c r="Z2" s="115" t="s">
        <v>14</v>
      </c>
      <c r="AA2" s="115" t="s">
        <v>0</v>
      </c>
      <c r="AB2" s="107" t="s">
        <v>56</v>
      </c>
      <c r="AC2" s="108" t="s">
        <v>54</v>
      </c>
      <c r="AD2" s="92" t="s">
        <v>19</v>
      </c>
      <c r="AE2" s="92" t="s">
        <v>12</v>
      </c>
      <c r="AF2" s="92" t="s">
        <v>13</v>
      </c>
      <c r="AG2" s="92" t="s">
        <v>1</v>
      </c>
      <c r="AH2" s="111" t="s">
        <v>14</v>
      </c>
      <c r="AI2" s="109" t="s">
        <v>0</v>
      </c>
      <c r="AJ2" s="107" t="s">
        <v>56</v>
      </c>
      <c r="AK2" s="108" t="s">
        <v>57</v>
      </c>
      <c r="AL2" s="92" t="s">
        <v>19</v>
      </c>
      <c r="AM2" s="92" t="s">
        <v>12</v>
      </c>
      <c r="AN2" s="92" t="s">
        <v>13</v>
      </c>
      <c r="AO2" s="92" t="s">
        <v>1</v>
      </c>
      <c r="AP2" s="92" t="s">
        <v>14</v>
      </c>
      <c r="AQ2" s="109" t="s">
        <v>0</v>
      </c>
      <c r="AR2" s="107" t="s">
        <v>56</v>
      </c>
      <c r="AS2" s="108" t="s">
        <v>54</v>
      </c>
      <c r="AT2" s="92" t="s">
        <v>19</v>
      </c>
      <c r="AU2" s="92" t="s">
        <v>12</v>
      </c>
      <c r="AV2" s="92" t="s">
        <v>13</v>
      </c>
      <c r="AW2" s="92" t="s">
        <v>1</v>
      </c>
      <c r="AX2" s="92" t="s">
        <v>14</v>
      </c>
      <c r="AY2" s="109" t="s">
        <v>0</v>
      </c>
      <c r="AZ2" s="107" t="s">
        <v>170</v>
      </c>
      <c r="BA2" s="108" t="s">
        <v>54</v>
      </c>
      <c r="BB2" s="92" t="s">
        <v>19</v>
      </c>
      <c r="BC2" s="92" t="s">
        <v>12</v>
      </c>
      <c r="BD2" s="92" t="s">
        <v>13</v>
      </c>
      <c r="BE2" s="92" t="s">
        <v>1</v>
      </c>
      <c r="BF2" s="92" t="s">
        <v>14</v>
      </c>
      <c r="BG2" s="109" t="s">
        <v>0</v>
      </c>
      <c r="BH2" s="107" t="s">
        <v>15</v>
      </c>
      <c r="BI2" s="108" t="s">
        <v>11</v>
      </c>
      <c r="BJ2" s="92" t="s">
        <v>19</v>
      </c>
      <c r="BK2" s="92" t="s">
        <v>12</v>
      </c>
      <c r="BL2" s="92" t="s">
        <v>13</v>
      </c>
      <c r="BM2" s="92" t="s">
        <v>1</v>
      </c>
      <c r="BN2" s="92" t="s">
        <v>14</v>
      </c>
      <c r="BO2" s="109" t="s">
        <v>0</v>
      </c>
      <c r="BP2" s="107" t="s">
        <v>15</v>
      </c>
      <c r="BQ2" s="108" t="s">
        <v>11</v>
      </c>
      <c r="BR2" s="92" t="s">
        <v>19</v>
      </c>
      <c r="BS2" s="92" t="s">
        <v>12</v>
      </c>
      <c r="BT2" s="92" t="s">
        <v>13</v>
      </c>
      <c r="BU2" s="92" t="s">
        <v>1</v>
      </c>
      <c r="BV2" s="92" t="s">
        <v>14</v>
      </c>
      <c r="BW2" s="109" t="s">
        <v>0</v>
      </c>
      <c r="BX2" s="107" t="s">
        <v>15</v>
      </c>
      <c r="BY2" s="108" t="s">
        <v>11</v>
      </c>
      <c r="BZ2" s="92" t="s">
        <v>19</v>
      </c>
      <c r="CA2" s="92" t="s">
        <v>12</v>
      </c>
      <c r="CB2" s="92" t="s">
        <v>13</v>
      </c>
      <c r="CC2" s="92" t="s">
        <v>1</v>
      </c>
      <c r="CD2" s="92" t="s">
        <v>14</v>
      </c>
      <c r="CE2" s="109" t="s">
        <v>0</v>
      </c>
      <c r="CF2" s="112" t="s">
        <v>17</v>
      </c>
      <c r="CG2" s="113" t="s">
        <v>18</v>
      </c>
      <c r="CH2" s="99"/>
      <c r="CI2" s="9"/>
      <c r="CJ2" s="18"/>
      <c r="CK2" s="18"/>
      <c r="CL2" s="9"/>
      <c r="CM2" s="18"/>
      <c r="CN2" s="9"/>
      <c r="CO2" s="9"/>
      <c r="CP2" s="18"/>
      <c r="CQ2" s="18"/>
      <c r="CR2" s="9"/>
      <c r="CS2" s="9"/>
      <c r="CT2" s="9"/>
      <c r="CU2" s="9"/>
      <c r="CV2" s="9"/>
      <c r="CW2" s="9"/>
      <c r="CX2" s="9"/>
    </row>
    <row r="3" spans="1:102" x14ac:dyDescent="0.2">
      <c r="A3" s="21" t="s">
        <v>107</v>
      </c>
      <c r="B3" s="121">
        <v>1999</v>
      </c>
      <c r="C3" s="23" t="s">
        <v>51</v>
      </c>
      <c r="D3" s="10">
        <v>544</v>
      </c>
      <c r="E3" s="7">
        <f>D3*2.1</f>
        <v>1142.4000000000001</v>
      </c>
      <c r="F3" s="3"/>
      <c r="G3" s="3"/>
      <c r="H3" s="3">
        <v>300</v>
      </c>
      <c r="I3" s="3">
        <v>20</v>
      </c>
      <c r="J3" s="3"/>
      <c r="K3" s="11">
        <f>SUM(D3:J3)-D3</f>
        <v>1462.4</v>
      </c>
      <c r="L3" s="19"/>
      <c r="M3" s="7">
        <f>L3*2</f>
        <v>0</v>
      </c>
      <c r="N3" s="24"/>
      <c r="O3" s="24"/>
      <c r="P3" s="24"/>
      <c r="Q3" s="24"/>
      <c r="R3" s="24"/>
      <c r="S3" s="11">
        <f>SUM(L3:R3)-L3</f>
        <v>0</v>
      </c>
      <c r="T3" s="10">
        <v>515</v>
      </c>
      <c r="U3" s="7">
        <f>(T3)*2</f>
        <v>1030</v>
      </c>
      <c r="V3" s="3"/>
      <c r="W3" s="3"/>
      <c r="X3" s="3">
        <v>200</v>
      </c>
      <c r="Y3" s="3">
        <v>20</v>
      </c>
      <c r="Z3" s="5"/>
      <c r="AA3" s="11">
        <f>SUM(T3:Z3)-T3</f>
        <v>1250</v>
      </c>
      <c r="AB3" s="19"/>
      <c r="AC3" s="7">
        <f>AB3*2</f>
        <v>0</v>
      </c>
      <c r="AD3" s="24"/>
      <c r="AE3" s="24"/>
      <c r="AF3" s="24"/>
      <c r="AG3" s="24"/>
      <c r="AH3" s="24"/>
      <c r="AI3" s="11">
        <f>SUM(AB3:AH3)-AB3</f>
        <v>0</v>
      </c>
      <c r="AJ3" s="10"/>
      <c r="AK3" s="7">
        <f>AJ3*2</f>
        <v>0</v>
      </c>
      <c r="AL3" s="3"/>
      <c r="AM3" s="3"/>
      <c r="AN3" s="3"/>
      <c r="AO3" s="3"/>
      <c r="AP3" s="3"/>
      <c r="AQ3" s="11">
        <f>SUM(AJ3:AP3)-AJ3</f>
        <v>0</v>
      </c>
      <c r="AR3" s="10"/>
      <c r="AS3" s="7">
        <f>AR3*2</f>
        <v>0</v>
      </c>
      <c r="AT3" s="3"/>
      <c r="AU3" s="3"/>
      <c r="AV3" s="3"/>
      <c r="AW3" s="3"/>
      <c r="AX3" s="3"/>
      <c r="AY3" s="11">
        <f>SUM(AR3:AX3)-AR3</f>
        <v>0</v>
      </c>
      <c r="AZ3" s="10"/>
      <c r="BA3" s="7">
        <f>AZ3*2</f>
        <v>0</v>
      </c>
      <c r="BB3" s="3"/>
      <c r="BC3" s="3"/>
      <c r="BD3" s="3"/>
      <c r="BE3" s="3"/>
      <c r="BF3" s="3"/>
      <c r="BG3" s="11">
        <f>SUM(AZ3:BF3)-AZ3</f>
        <v>0</v>
      </c>
      <c r="BH3" s="10"/>
      <c r="BI3" s="7">
        <f>BH3*2.1</f>
        <v>0</v>
      </c>
      <c r="BJ3" s="3"/>
      <c r="BK3" s="3"/>
      <c r="BL3" s="3"/>
      <c r="BM3" s="3"/>
      <c r="BN3" s="3"/>
      <c r="BO3" s="11">
        <f>SUM(BH3:BN3)-BH3</f>
        <v>0</v>
      </c>
      <c r="BP3" s="10">
        <v>529</v>
      </c>
      <c r="BQ3" s="7">
        <f>BP3*2.1</f>
        <v>1110.9000000000001</v>
      </c>
      <c r="BR3" s="3"/>
      <c r="BS3" s="3"/>
      <c r="BT3" s="3">
        <v>200</v>
      </c>
      <c r="BU3" s="3">
        <v>30</v>
      </c>
      <c r="BV3" s="3"/>
      <c r="BW3" s="11">
        <f>SUM(BP3:BV3)-BP3</f>
        <v>1340.9</v>
      </c>
      <c r="BX3" s="10"/>
      <c r="BY3" s="7">
        <f>BX3*2.1</f>
        <v>0</v>
      </c>
      <c r="BZ3" s="3"/>
      <c r="CA3" s="3"/>
      <c r="CB3" s="3"/>
      <c r="CC3" s="3"/>
      <c r="CD3" s="3"/>
      <c r="CE3" s="11">
        <f>SUM(BX3:CD3)-BX3</f>
        <v>0</v>
      </c>
      <c r="CF3" s="63">
        <f>AVERAGE(CT3:CX3)</f>
        <v>810.66000000000008</v>
      </c>
      <c r="CG3" s="82">
        <v>1</v>
      </c>
      <c r="CH3" s="2"/>
      <c r="CI3" s="6">
        <f t="shared" ref="CI3:CI5" si="0">K3</f>
        <v>1462.4</v>
      </c>
      <c r="CJ3" s="6">
        <f t="shared" ref="CJ3:CJ5" si="1">S3</f>
        <v>0</v>
      </c>
      <c r="CK3" s="6">
        <f t="shared" ref="CK3:CK5" si="2">AA3</f>
        <v>1250</v>
      </c>
      <c r="CL3" s="6">
        <f t="shared" ref="CL3:CL5" si="3">AI3</f>
        <v>0</v>
      </c>
      <c r="CM3" s="6">
        <f t="shared" ref="CM3:CM5" si="4">AQ3</f>
        <v>0</v>
      </c>
      <c r="CN3" s="6">
        <f t="shared" ref="CN3:CN5" si="5">AY3</f>
        <v>0</v>
      </c>
      <c r="CO3" s="6">
        <f t="shared" ref="CO3:CO5" si="6">BG3</f>
        <v>0</v>
      </c>
      <c r="CP3" s="6">
        <f t="shared" ref="CP3:CP5" si="7">BO3</f>
        <v>0</v>
      </c>
      <c r="CQ3" s="6">
        <f t="shared" ref="CQ3:CQ5" si="8">BW3</f>
        <v>1340.9</v>
      </c>
      <c r="CR3" s="6">
        <f t="shared" ref="CR3:CR5" si="9">CE3</f>
        <v>0</v>
      </c>
      <c r="CT3" s="6">
        <f t="shared" ref="CT3:CT5" si="10">LARGE($CI3:$CR3,1)</f>
        <v>1462.4</v>
      </c>
      <c r="CU3" s="6">
        <f t="shared" ref="CU3:CU5" si="11">LARGE($CI3:$CR3,2)</f>
        <v>1340.9</v>
      </c>
      <c r="CV3" s="6">
        <f t="shared" ref="CV3:CV5" si="12">LARGE($CI3:$CR3,3)</f>
        <v>1250</v>
      </c>
      <c r="CW3" s="6">
        <f t="shared" ref="CW3:CW5" si="13">LARGE($CI3:$CR3,4)</f>
        <v>0</v>
      </c>
      <c r="CX3" s="6">
        <f t="shared" ref="CX3:CX5" si="14">LARGE($CI3:$CR3,5)</f>
        <v>0</v>
      </c>
    </row>
    <row r="4" spans="1:102" x14ac:dyDescent="0.2">
      <c r="A4" s="21" t="s">
        <v>154</v>
      </c>
      <c r="B4" s="121">
        <v>1988</v>
      </c>
      <c r="C4" s="22" t="s">
        <v>63</v>
      </c>
      <c r="D4" s="10"/>
      <c r="E4" s="7">
        <f>D4*2.1</f>
        <v>0</v>
      </c>
      <c r="F4" s="3"/>
      <c r="G4" s="3"/>
      <c r="H4" s="3"/>
      <c r="I4" s="3"/>
      <c r="J4" s="3"/>
      <c r="K4" s="11">
        <f>SUM(D4:J4)-D4</f>
        <v>0</v>
      </c>
      <c r="L4" s="19"/>
      <c r="M4" s="7">
        <f>L4*2</f>
        <v>0</v>
      </c>
      <c r="N4" s="24"/>
      <c r="O4" s="24"/>
      <c r="P4" s="24"/>
      <c r="Q4" s="24"/>
      <c r="R4" s="24"/>
      <c r="S4" s="11">
        <f>SUM(L4:R4)-L4</f>
        <v>0</v>
      </c>
      <c r="T4" s="10"/>
      <c r="U4" s="7">
        <f>(T4)*2</f>
        <v>0</v>
      </c>
      <c r="V4" s="3"/>
      <c r="W4" s="3"/>
      <c r="X4" s="3"/>
      <c r="Y4" s="3"/>
      <c r="Z4" s="5"/>
      <c r="AA4" s="11">
        <f>SUM(T4:Z4)-T4</f>
        <v>0</v>
      </c>
      <c r="AB4" s="19"/>
      <c r="AC4" s="7">
        <f>AB4*2</f>
        <v>0</v>
      </c>
      <c r="AD4" s="24"/>
      <c r="AE4" s="24"/>
      <c r="AF4" s="24"/>
      <c r="AG4" s="24"/>
      <c r="AH4" s="24"/>
      <c r="AI4" s="11">
        <f>SUM(AB4:AH4)-AB4</f>
        <v>0</v>
      </c>
      <c r="AJ4" s="10"/>
      <c r="AK4" s="7">
        <f>AJ4*2</f>
        <v>0</v>
      </c>
      <c r="AL4" s="3"/>
      <c r="AM4" s="3"/>
      <c r="AN4" s="3"/>
      <c r="AO4" s="3"/>
      <c r="AP4" s="3"/>
      <c r="AQ4" s="11">
        <f>SUM(AJ4:AP4)-AJ4</f>
        <v>0</v>
      </c>
      <c r="AR4" s="10">
        <v>57</v>
      </c>
      <c r="AS4" s="7">
        <f>AR4*2</f>
        <v>114</v>
      </c>
      <c r="AT4" s="3"/>
      <c r="AU4" s="3"/>
      <c r="AV4" s="3">
        <v>800</v>
      </c>
      <c r="AW4" s="3">
        <v>20</v>
      </c>
      <c r="AX4" s="3">
        <v>1200</v>
      </c>
      <c r="AY4" s="11">
        <f>SUM(AR4:AX4)-AR4</f>
        <v>2134</v>
      </c>
      <c r="AZ4" s="10"/>
      <c r="BA4" s="7">
        <f>AZ4*2</f>
        <v>0</v>
      </c>
      <c r="BB4" s="3"/>
      <c r="BC4" s="3"/>
      <c r="BD4" s="3"/>
      <c r="BE4" s="3"/>
      <c r="BF4" s="3"/>
      <c r="BG4" s="11">
        <f>SUM(AZ4:BF4)-AZ4</f>
        <v>0</v>
      </c>
      <c r="BH4" s="10">
        <v>572</v>
      </c>
      <c r="BI4" s="7">
        <f>BH4*2.1</f>
        <v>1201.2</v>
      </c>
      <c r="BJ4" s="3"/>
      <c r="BK4" s="3"/>
      <c r="BL4" s="3">
        <v>300</v>
      </c>
      <c r="BM4" s="3">
        <v>90</v>
      </c>
      <c r="BN4" s="3">
        <v>200</v>
      </c>
      <c r="BO4" s="11">
        <f>SUM(BH4:BN4)-BH4</f>
        <v>1791.1999999999998</v>
      </c>
      <c r="BP4" s="10"/>
      <c r="BQ4" s="7">
        <f>BP4*2.1</f>
        <v>0</v>
      </c>
      <c r="BR4" s="3"/>
      <c r="BS4" s="3"/>
      <c r="BT4" s="3"/>
      <c r="BU4" s="3"/>
      <c r="BV4" s="3"/>
      <c r="BW4" s="11">
        <f>SUM(BP4:BV4)-BP4</f>
        <v>0</v>
      </c>
      <c r="BX4" s="10"/>
      <c r="BY4" s="7">
        <f>BX4*2.1</f>
        <v>0</v>
      </c>
      <c r="BZ4" s="3"/>
      <c r="CA4" s="3"/>
      <c r="CB4" s="3"/>
      <c r="CC4" s="3"/>
      <c r="CD4" s="3"/>
      <c r="CE4" s="11">
        <f>SUM(BX4:CD4)-BX4</f>
        <v>0</v>
      </c>
      <c r="CF4" s="63">
        <f>AVERAGE(CT4:CX4)</f>
        <v>785.04</v>
      </c>
      <c r="CG4" s="82">
        <v>2</v>
      </c>
      <c r="CH4" s="2"/>
      <c r="CI4" s="6">
        <f t="shared" si="0"/>
        <v>0</v>
      </c>
      <c r="CJ4" s="6">
        <f t="shared" si="1"/>
        <v>0</v>
      </c>
      <c r="CK4" s="6">
        <f t="shared" si="2"/>
        <v>0</v>
      </c>
      <c r="CL4" s="6">
        <f t="shared" si="3"/>
        <v>0</v>
      </c>
      <c r="CM4" s="6">
        <f t="shared" si="4"/>
        <v>0</v>
      </c>
      <c r="CN4" s="6">
        <f t="shared" si="5"/>
        <v>2134</v>
      </c>
      <c r="CO4" s="6">
        <f t="shared" si="6"/>
        <v>0</v>
      </c>
      <c r="CP4" s="6">
        <f t="shared" si="7"/>
        <v>1791.1999999999998</v>
      </c>
      <c r="CQ4" s="6">
        <f t="shared" si="8"/>
        <v>0</v>
      </c>
      <c r="CR4" s="6">
        <f t="shared" si="9"/>
        <v>0</v>
      </c>
      <c r="CT4" s="6">
        <f t="shared" si="10"/>
        <v>2134</v>
      </c>
      <c r="CU4" s="6">
        <f t="shared" si="11"/>
        <v>1791.1999999999998</v>
      </c>
      <c r="CV4" s="6">
        <f t="shared" si="12"/>
        <v>0</v>
      </c>
      <c r="CW4" s="6">
        <f t="shared" si="13"/>
        <v>0</v>
      </c>
      <c r="CX4" s="6">
        <f t="shared" si="14"/>
        <v>0</v>
      </c>
    </row>
    <row r="5" spans="1:102" x14ac:dyDescent="0.2">
      <c r="A5" s="21" t="s">
        <v>118</v>
      </c>
      <c r="B5" s="121">
        <v>1999</v>
      </c>
      <c r="C5" s="23" t="s">
        <v>51</v>
      </c>
      <c r="D5" s="10">
        <v>543</v>
      </c>
      <c r="E5" s="7">
        <f>D5*2.1</f>
        <v>1140.3</v>
      </c>
      <c r="F5" s="3"/>
      <c r="G5" s="3"/>
      <c r="H5" s="3">
        <v>500</v>
      </c>
      <c r="I5" s="3">
        <v>20</v>
      </c>
      <c r="J5" s="3"/>
      <c r="K5" s="11">
        <f>SUM(D5:J5)-D5</f>
        <v>1660.3000000000002</v>
      </c>
      <c r="L5" s="19"/>
      <c r="M5" s="7">
        <f>L5*2</f>
        <v>0</v>
      </c>
      <c r="N5" s="24"/>
      <c r="O5" s="24"/>
      <c r="P5" s="24"/>
      <c r="Q5" s="24"/>
      <c r="R5" s="24"/>
      <c r="S5" s="11">
        <f>SUM(L5:R5)-L5</f>
        <v>0</v>
      </c>
      <c r="T5" s="10">
        <v>581</v>
      </c>
      <c r="U5" s="7">
        <f>(T5)*2</f>
        <v>1162</v>
      </c>
      <c r="V5" s="3"/>
      <c r="W5" s="3"/>
      <c r="X5" s="3">
        <v>300</v>
      </c>
      <c r="Y5" s="3">
        <v>20</v>
      </c>
      <c r="Z5" s="5"/>
      <c r="AA5" s="11">
        <f>SUM(T5:Z5)-T5</f>
        <v>1482</v>
      </c>
      <c r="AB5" s="19"/>
      <c r="AC5" s="7">
        <f>AB5*2</f>
        <v>0</v>
      </c>
      <c r="AD5" s="24"/>
      <c r="AE5" s="24"/>
      <c r="AF5" s="24"/>
      <c r="AG5" s="24"/>
      <c r="AH5" s="24"/>
      <c r="AI5" s="11">
        <f>SUM(AB5:AH5)-AB5</f>
        <v>0</v>
      </c>
      <c r="AJ5" s="10"/>
      <c r="AK5" s="7">
        <f>AJ5*2</f>
        <v>0</v>
      </c>
      <c r="AL5" s="3"/>
      <c r="AM5" s="3"/>
      <c r="AN5" s="3"/>
      <c r="AO5" s="3"/>
      <c r="AP5" s="3"/>
      <c r="AQ5" s="11">
        <f>SUM(AJ5:AP5)-AJ5</f>
        <v>0</v>
      </c>
      <c r="AR5" s="10"/>
      <c r="AS5" s="7">
        <f>AR5*2</f>
        <v>0</v>
      </c>
      <c r="AT5" s="3"/>
      <c r="AU5" s="3"/>
      <c r="AV5" s="3"/>
      <c r="AW5" s="3"/>
      <c r="AX5" s="3"/>
      <c r="AY5" s="11">
        <f>SUM(AR5:AX5)-AR5</f>
        <v>0</v>
      </c>
      <c r="AZ5" s="10"/>
      <c r="BA5" s="7">
        <f>AZ5*2</f>
        <v>0</v>
      </c>
      <c r="BB5" s="3"/>
      <c r="BC5" s="3"/>
      <c r="BD5" s="3"/>
      <c r="BE5" s="3"/>
      <c r="BF5" s="3"/>
      <c r="BG5" s="11">
        <f>SUM(AZ5:BF5)-AZ5</f>
        <v>0</v>
      </c>
      <c r="BH5" s="10"/>
      <c r="BI5" s="7">
        <f>BH5*2.1</f>
        <v>0</v>
      </c>
      <c r="BJ5" s="3"/>
      <c r="BK5" s="3"/>
      <c r="BL5" s="3"/>
      <c r="BM5" s="3"/>
      <c r="BN5" s="3"/>
      <c r="BO5" s="11">
        <f>SUM(BH5:BN5)-BH5</f>
        <v>0</v>
      </c>
      <c r="BP5" s="10"/>
      <c r="BQ5" s="7">
        <f>BP5*2.1</f>
        <v>0</v>
      </c>
      <c r="BR5" s="3"/>
      <c r="BS5" s="3"/>
      <c r="BT5" s="3"/>
      <c r="BU5" s="3"/>
      <c r="BV5" s="3"/>
      <c r="BW5" s="11">
        <f>SUM(BP5:BV5)-BP5</f>
        <v>0</v>
      </c>
      <c r="BX5" s="10"/>
      <c r="BY5" s="7">
        <f>BX5*2.1</f>
        <v>0</v>
      </c>
      <c r="BZ5" s="3"/>
      <c r="CA5" s="3"/>
      <c r="CB5" s="3"/>
      <c r="CC5" s="3"/>
      <c r="CD5" s="3"/>
      <c r="CE5" s="11">
        <f>SUM(BX5:CD5)-BX5</f>
        <v>0</v>
      </c>
      <c r="CF5" s="63">
        <f>AVERAGE(CT5:CX5)</f>
        <v>628.46</v>
      </c>
      <c r="CG5" s="82">
        <v>3</v>
      </c>
      <c r="CH5" s="2"/>
      <c r="CI5" s="6">
        <f t="shared" si="0"/>
        <v>1660.3000000000002</v>
      </c>
      <c r="CJ5" s="6">
        <f t="shared" si="1"/>
        <v>0</v>
      </c>
      <c r="CK5" s="6">
        <f t="shared" si="2"/>
        <v>1482</v>
      </c>
      <c r="CL5" s="6">
        <f t="shared" si="3"/>
        <v>0</v>
      </c>
      <c r="CM5" s="6">
        <f t="shared" si="4"/>
        <v>0</v>
      </c>
      <c r="CN5" s="6">
        <f t="shared" si="5"/>
        <v>0</v>
      </c>
      <c r="CO5" s="6">
        <f t="shared" si="6"/>
        <v>0</v>
      </c>
      <c r="CP5" s="6">
        <f t="shared" si="7"/>
        <v>0</v>
      </c>
      <c r="CQ5" s="6">
        <f t="shared" si="8"/>
        <v>0</v>
      </c>
      <c r="CR5" s="6">
        <f t="shared" si="9"/>
        <v>0</v>
      </c>
      <c r="CT5" s="6">
        <f t="shared" si="10"/>
        <v>1660.3000000000002</v>
      </c>
      <c r="CU5" s="6">
        <f t="shared" si="11"/>
        <v>1482</v>
      </c>
      <c r="CV5" s="6">
        <f t="shared" si="12"/>
        <v>0</v>
      </c>
      <c r="CW5" s="6">
        <f t="shared" si="13"/>
        <v>0</v>
      </c>
      <c r="CX5" s="6">
        <f t="shared" si="14"/>
        <v>0</v>
      </c>
    </row>
    <row r="6" spans="1:102" x14ac:dyDescent="0.2">
      <c r="A6" s="47" t="s">
        <v>169</v>
      </c>
      <c r="T6" s="1"/>
      <c r="V6" s="1"/>
      <c r="W6" s="1"/>
      <c r="X6" s="1"/>
      <c r="Y6" s="1"/>
      <c r="Z6" s="1"/>
      <c r="AB6" s="6"/>
      <c r="AD6" s="6"/>
      <c r="AE6" s="6"/>
      <c r="AF6" s="6"/>
      <c r="AG6" s="6"/>
      <c r="AH6" s="6"/>
    </row>
    <row r="7" spans="1:102" x14ac:dyDescent="0.2">
      <c r="T7" s="1"/>
      <c r="V7" s="1"/>
      <c r="W7" s="1"/>
      <c r="X7" s="1"/>
      <c r="Y7" s="1"/>
      <c r="Z7" s="1"/>
      <c r="AB7" s="6"/>
      <c r="AD7" s="6"/>
      <c r="AE7" s="6"/>
      <c r="AF7" s="6"/>
      <c r="AG7" s="6"/>
      <c r="AH7" s="6"/>
    </row>
    <row r="8" spans="1:102" x14ac:dyDescent="0.2">
      <c r="T8" s="1"/>
      <c r="V8" s="1"/>
      <c r="W8" s="1"/>
      <c r="X8" s="1"/>
      <c r="Y8" s="1"/>
      <c r="Z8" s="1"/>
      <c r="AB8" s="6"/>
      <c r="AD8" s="6"/>
      <c r="AE8" s="6"/>
      <c r="AF8" s="6"/>
      <c r="AG8" s="6"/>
      <c r="AH8" s="6"/>
    </row>
    <row r="9" spans="1:102" s="8" customFormat="1" x14ac:dyDescent="0.2">
      <c r="A9" s="14"/>
      <c r="B9" s="103"/>
      <c r="C9" s="14"/>
      <c r="D9" s="50" t="s">
        <v>2</v>
      </c>
      <c r="E9" s="50" t="s">
        <v>2</v>
      </c>
      <c r="F9" s="50" t="s">
        <v>2</v>
      </c>
      <c r="G9" s="50" t="s">
        <v>2</v>
      </c>
      <c r="H9" s="50" t="s">
        <v>2</v>
      </c>
      <c r="I9" s="50" t="s">
        <v>2</v>
      </c>
      <c r="J9" s="50" t="s">
        <v>2</v>
      </c>
      <c r="K9" s="50" t="s">
        <v>2</v>
      </c>
      <c r="L9" s="9" t="s">
        <v>3</v>
      </c>
      <c r="M9" s="9" t="s">
        <v>3</v>
      </c>
      <c r="N9" s="9" t="s">
        <v>3</v>
      </c>
      <c r="O9" s="9" t="s">
        <v>3</v>
      </c>
      <c r="P9" s="9" t="s">
        <v>3</v>
      </c>
      <c r="Q9" s="9" t="s">
        <v>3</v>
      </c>
      <c r="R9" s="9" t="s">
        <v>3</v>
      </c>
      <c r="S9" s="50" t="s">
        <v>3</v>
      </c>
      <c r="T9" s="50" t="s">
        <v>4</v>
      </c>
      <c r="U9" s="50" t="s">
        <v>4</v>
      </c>
      <c r="V9" s="50" t="s">
        <v>4</v>
      </c>
      <c r="W9" s="50" t="s">
        <v>4</v>
      </c>
      <c r="X9" s="50" t="s">
        <v>4</v>
      </c>
      <c r="Y9" s="50" t="s">
        <v>4</v>
      </c>
      <c r="Z9" s="50" t="s">
        <v>4</v>
      </c>
      <c r="AA9" s="50" t="s">
        <v>4</v>
      </c>
      <c r="AB9" s="9" t="s">
        <v>5</v>
      </c>
      <c r="AC9" s="9" t="s">
        <v>5</v>
      </c>
      <c r="AD9" s="9" t="s">
        <v>5</v>
      </c>
      <c r="AE9" s="9" t="s">
        <v>5</v>
      </c>
      <c r="AF9" s="9" t="s">
        <v>5</v>
      </c>
      <c r="AG9" s="9" t="s">
        <v>5</v>
      </c>
      <c r="AH9" s="9" t="s">
        <v>5</v>
      </c>
      <c r="AI9" s="50" t="s">
        <v>5</v>
      </c>
      <c r="AJ9" s="50" t="s">
        <v>6</v>
      </c>
      <c r="AK9" s="50" t="s">
        <v>6</v>
      </c>
      <c r="AL9" s="50" t="s">
        <v>6</v>
      </c>
      <c r="AM9" s="50" t="s">
        <v>6</v>
      </c>
      <c r="AN9" s="50" t="s">
        <v>6</v>
      </c>
      <c r="AO9" s="50" t="s">
        <v>6</v>
      </c>
      <c r="AP9" s="50" t="s">
        <v>6</v>
      </c>
      <c r="AQ9" s="50" t="s">
        <v>6</v>
      </c>
      <c r="AR9" s="50" t="s">
        <v>7</v>
      </c>
      <c r="AS9" s="50" t="s">
        <v>7</v>
      </c>
      <c r="AT9" s="50" t="s">
        <v>7</v>
      </c>
      <c r="AU9" s="50" t="s">
        <v>7</v>
      </c>
      <c r="AV9" s="50" t="s">
        <v>7</v>
      </c>
      <c r="AW9" s="50" t="s">
        <v>7</v>
      </c>
      <c r="AX9" s="50" t="s">
        <v>7</v>
      </c>
      <c r="AY9" s="50" t="s">
        <v>7</v>
      </c>
      <c r="AZ9" s="50" t="s">
        <v>8</v>
      </c>
      <c r="BA9" s="50" t="s">
        <v>8</v>
      </c>
      <c r="BB9" s="50" t="s">
        <v>8</v>
      </c>
      <c r="BC9" s="50" t="s">
        <v>8</v>
      </c>
      <c r="BD9" s="50" t="s">
        <v>8</v>
      </c>
      <c r="BE9" s="50" t="s">
        <v>8</v>
      </c>
      <c r="BF9" s="50" t="s">
        <v>8</v>
      </c>
      <c r="BG9" s="50" t="s">
        <v>8</v>
      </c>
      <c r="BH9" s="50" t="s">
        <v>9</v>
      </c>
      <c r="BI9" s="50" t="s">
        <v>9</v>
      </c>
      <c r="BJ9" s="50" t="s">
        <v>9</v>
      </c>
      <c r="BK9" s="50" t="s">
        <v>9</v>
      </c>
      <c r="BL9" s="50" t="s">
        <v>9</v>
      </c>
      <c r="BM9" s="50" t="s">
        <v>9</v>
      </c>
      <c r="BN9" s="50" t="s">
        <v>9</v>
      </c>
      <c r="BO9" s="50" t="s">
        <v>9</v>
      </c>
      <c r="BP9" s="50" t="s">
        <v>10</v>
      </c>
      <c r="BQ9" s="50" t="s">
        <v>10</v>
      </c>
      <c r="BR9" s="50" t="s">
        <v>10</v>
      </c>
      <c r="BS9" s="50" t="s">
        <v>10</v>
      </c>
      <c r="BT9" s="50" t="s">
        <v>10</v>
      </c>
      <c r="BU9" s="50" t="s">
        <v>10</v>
      </c>
      <c r="BV9" s="50" t="s">
        <v>10</v>
      </c>
      <c r="BW9" s="50" t="s">
        <v>10</v>
      </c>
      <c r="BX9" s="50" t="s">
        <v>23</v>
      </c>
      <c r="BY9" s="50" t="s">
        <v>23</v>
      </c>
      <c r="BZ9" s="50" t="s">
        <v>23</v>
      </c>
      <c r="CA9" s="50" t="s">
        <v>23</v>
      </c>
      <c r="CB9" s="50" t="s">
        <v>23</v>
      </c>
      <c r="CC9" s="50" t="s">
        <v>23</v>
      </c>
      <c r="CD9" s="50" t="s">
        <v>23</v>
      </c>
      <c r="CE9" s="50" t="s">
        <v>23</v>
      </c>
      <c r="CF9" s="52"/>
      <c r="CI9" s="6"/>
      <c r="CJ9" s="6"/>
      <c r="CK9" s="6"/>
      <c r="CL9" s="6"/>
      <c r="CM9" s="6"/>
      <c r="CN9" s="6"/>
      <c r="CO9" s="6"/>
      <c r="CP9" s="6"/>
      <c r="CQ9" s="6"/>
      <c r="CR9" s="6"/>
      <c r="CS9" s="18"/>
      <c r="CT9" s="18"/>
      <c r="CU9" s="18"/>
      <c r="CV9" s="18"/>
      <c r="CW9" s="18"/>
      <c r="CX9" s="18"/>
    </row>
    <row r="10" spans="1:102" s="103" customFormat="1" x14ac:dyDescent="0.2">
      <c r="A10" s="92" t="s">
        <v>16</v>
      </c>
      <c r="B10" s="92" t="s">
        <v>28</v>
      </c>
      <c r="C10" s="106" t="s">
        <v>21</v>
      </c>
      <c r="D10" s="107" t="s">
        <v>15</v>
      </c>
      <c r="E10" s="108" t="s">
        <v>11</v>
      </c>
      <c r="F10" s="92" t="s">
        <v>19</v>
      </c>
      <c r="G10" s="92" t="s">
        <v>12</v>
      </c>
      <c r="H10" s="92" t="s">
        <v>13</v>
      </c>
      <c r="I10" s="92" t="s">
        <v>1</v>
      </c>
      <c r="J10" s="92" t="s">
        <v>14</v>
      </c>
      <c r="K10" s="109" t="s">
        <v>0</v>
      </c>
      <c r="L10" s="115" t="s">
        <v>56</v>
      </c>
      <c r="M10" s="108" t="s">
        <v>54</v>
      </c>
      <c r="N10" s="116" t="s">
        <v>19</v>
      </c>
      <c r="O10" s="116" t="s">
        <v>12</v>
      </c>
      <c r="P10" s="116" t="s">
        <v>13</v>
      </c>
      <c r="Q10" s="108" t="s">
        <v>1</v>
      </c>
      <c r="R10" s="116" t="s">
        <v>14</v>
      </c>
      <c r="S10" s="109" t="s">
        <v>0</v>
      </c>
      <c r="T10" s="107" t="s">
        <v>56</v>
      </c>
      <c r="U10" s="108" t="s">
        <v>54</v>
      </c>
      <c r="V10" s="92" t="s">
        <v>19</v>
      </c>
      <c r="W10" s="92" t="s">
        <v>12</v>
      </c>
      <c r="X10" s="92" t="s">
        <v>13</v>
      </c>
      <c r="Y10" s="92" t="s">
        <v>1</v>
      </c>
      <c r="Z10" s="111" t="s">
        <v>14</v>
      </c>
      <c r="AA10" s="109" t="s">
        <v>0</v>
      </c>
      <c r="AB10" s="115" t="s">
        <v>56</v>
      </c>
      <c r="AC10" s="108" t="s">
        <v>54</v>
      </c>
      <c r="AD10" s="116" t="s">
        <v>19</v>
      </c>
      <c r="AE10" s="116" t="s">
        <v>12</v>
      </c>
      <c r="AF10" s="116" t="s">
        <v>13</v>
      </c>
      <c r="AG10" s="108" t="s">
        <v>1</v>
      </c>
      <c r="AH10" s="116" t="s">
        <v>14</v>
      </c>
      <c r="AI10" s="109" t="s">
        <v>0</v>
      </c>
      <c r="AJ10" s="107" t="s">
        <v>56</v>
      </c>
      <c r="AK10" s="108" t="s">
        <v>57</v>
      </c>
      <c r="AL10" s="92" t="s">
        <v>19</v>
      </c>
      <c r="AM10" s="92" t="s">
        <v>12</v>
      </c>
      <c r="AN10" s="92" t="s">
        <v>13</v>
      </c>
      <c r="AO10" s="92" t="s">
        <v>1</v>
      </c>
      <c r="AP10" s="92" t="s">
        <v>14</v>
      </c>
      <c r="AQ10" s="109" t="s">
        <v>0</v>
      </c>
      <c r="AR10" s="107" t="s">
        <v>56</v>
      </c>
      <c r="AS10" s="108" t="s">
        <v>54</v>
      </c>
      <c r="AT10" s="92" t="s">
        <v>19</v>
      </c>
      <c r="AU10" s="92" t="s">
        <v>12</v>
      </c>
      <c r="AV10" s="92" t="s">
        <v>13</v>
      </c>
      <c r="AW10" s="92" t="s">
        <v>1</v>
      </c>
      <c r="AX10" s="92" t="s">
        <v>14</v>
      </c>
      <c r="AY10" s="109" t="s">
        <v>0</v>
      </c>
      <c r="AZ10" s="107" t="s">
        <v>56</v>
      </c>
      <c r="BA10" s="108" t="s">
        <v>54</v>
      </c>
      <c r="BB10" s="92" t="s">
        <v>19</v>
      </c>
      <c r="BC10" s="92" t="s">
        <v>12</v>
      </c>
      <c r="BD10" s="92" t="s">
        <v>13</v>
      </c>
      <c r="BE10" s="92" t="s">
        <v>1</v>
      </c>
      <c r="BF10" s="92" t="s">
        <v>14</v>
      </c>
      <c r="BG10" s="109" t="s">
        <v>0</v>
      </c>
      <c r="BH10" s="107" t="s">
        <v>15</v>
      </c>
      <c r="BI10" s="108" t="s">
        <v>11</v>
      </c>
      <c r="BJ10" s="92" t="s">
        <v>19</v>
      </c>
      <c r="BK10" s="92" t="s">
        <v>12</v>
      </c>
      <c r="BL10" s="92" t="s">
        <v>13</v>
      </c>
      <c r="BM10" s="92" t="s">
        <v>1</v>
      </c>
      <c r="BN10" s="92" t="s">
        <v>14</v>
      </c>
      <c r="BO10" s="109" t="s">
        <v>0</v>
      </c>
      <c r="BP10" s="107" t="s">
        <v>15</v>
      </c>
      <c r="BQ10" s="108" t="s">
        <v>11</v>
      </c>
      <c r="BR10" s="92" t="s">
        <v>19</v>
      </c>
      <c r="BS10" s="92" t="s">
        <v>12</v>
      </c>
      <c r="BT10" s="92" t="s">
        <v>13</v>
      </c>
      <c r="BU10" s="92" t="s">
        <v>1</v>
      </c>
      <c r="BV10" s="92" t="s">
        <v>14</v>
      </c>
      <c r="BW10" s="109" t="s">
        <v>0</v>
      </c>
      <c r="BX10" s="107" t="s">
        <v>15</v>
      </c>
      <c r="BY10" s="108" t="s">
        <v>11</v>
      </c>
      <c r="BZ10" s="92" t="s">
        <v>19</v>
      </c>
      <c r="CA10" s="92" t="s">
        <v>12</v>
      </c>
      <c r="CB10" s="92" t="s">
        <v>13</v>
      </c>
      <c r="CC10" s="92" t="s">
        <v>1</v>
      </c>
      <c r="CD10" s="92" t="s">
        <v>14</v>
      </c>
      <c r="CE10" s="109" t="s">
        <v>0</v>
      </c>
      <c r="CF10" s="112" t="s">
        <v>17</v>
      </c>
      <c r="CG10" s="113" t="s">
        <v>18</v>
      </c>
      <c r="CH10" s="99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9"/>
      <c r="CT10" s="9"/>
      <c r="CU10" s="9"/>
      <c r="CV10" s="9"/>
      <c r="CW10" s="9"/>
      <c r="CX10" s="9"/>
    </row>
    <row r="11" spans="1:102" x14ac:dyDescent="0.2">
      <c r="A11" s="20" t="s">
        <v>31</v>
      </c>
      <c r="B11" s="119">
        <v>1963</v>
      </c>
      <c r="C11" s="22" t="s">
        <v>33</v>
      </c>
      <c r="D11" s="10">
        <v>563</v>
      </c>
      <c r="E11" s="7">
        <f t="shared" ref="E11:E31" si="15">D11*2.1</f>
        <v>1182.3</v>
      </c>
      <c r="F11" s="3"/>
      <c r="G11" s="3"/>
      <c r="H11" s="3">
        <v>100</v>
      </c>
      <c r="I11" s="3">
        <v>150</v>
      </c>
      <c r="J11" s="3"/>
      <c r="K11" s="11">
        <f t="shared" ref="K11:K35" si="16">SUM(D11:J11)-D11</f>
        <v>1432.3</v>
      </c>
      <c r="L11" s="19"/>
      <c r="M11" s="7">
        <f t="shared" ref="M11:M35" si="17">L11*2</f>
        <v>0</v>
      </c>
      <c r="N11" s="24"/>
      <c r="O11" s="24"/>
      <c r="P11" s="24"/>
      <c r="Q11" s="7"/>
      <c r="R11" s="24"/>
      <c r="S11" s="11">
        <f t="shared" ref="S11:S35" si="18">SUM(L11:R11)-L11</f>
        <v>0</v>
      </c>
      <c r="T11" s="10"/>
      <c r="U11" s="7">
        <f t="shared" ref="U11:U35" si="19">(T11)*2</f>
        <v>0</v>
      </c>
      <c r="V11" s="3"/>
      <c r="W11" s="3"/>
      <c r="X11" s="3"/>
      <c r="Y11" s="3"/>
      <c r="Z11" s="5"/>
      <c r="AA11" s="11">
        <f t="shared" ref="AA11:AA35" si="20">SUM(T11:Z11)-T11</f>
        <v>0</v>
      </c>
      <c r="AB11" s="19">
        <v>637</v>
      </c>
      <c r="AC11" s="7">
        <f t="shared" ref="AC11:AC35" si="21">AB11*2</f>
        <v>1274</v>
      </c>
      <c r="AD11" s="24"/>
      <c r="AE11" s="24"/>
      <c r="AF11" s="24">
        <v>100</v>
      </c>
      <c r="AG11" s="7">
        <v>80</v>
      </c>
      <c r="AH11" s="24"/>
      <c r="AI11" s="11">
        <f t="shared" ref="AI11:AI35" si="22">SUM(AB11:AH11)-AB11</f>
        <v>1454</v>
      </c>
      <c r="AJ11" s="10">
        <v>667</v>
      </c>
      <c r="AK11" s="7">
        <f t="shared" ref="AK11:AK35" si="23">AJ11*2</f>
        <v>1334</v>
      </c>
      <c r="AL11" s="3"/>
      <c r="AM11" s="3"/>
      <c r="AN11" s="3">
        <v>300</v>
      </c>
      <c r="AO11" s="3">
        <v>80</v>
      </c>
      <c r="AP11" s="3">
        <v>200</v>
      </c>
      <c r="AQ11" s="11">
        <f t="shared" ref="AQ11:AQ35" si="24">SUM(AJ11:AP11)-AJ11</f>
        <v>1914</v>
      </c>
      <c r="AR11" s="10">
        <v>645</v>
      </c>
      <c r="AS11" s="7">
        <f t="shared" ref="AS11:AS35" si="25">AR11*2</f>
        <v>1290</v>
      </c>
      <c r="AT11" s="3"/>
      <c r="AU11" s="3"/>
      <c r="AV11" s="3">
        <v>800</v>
      </c>
      <c r="AW11" s="3">
        <v>140</v>
      </c>
      <c r="AX11" s="3">
        <v>200</v>
      </c>
      <c r="AY11" s="11">
        <f t="shared" ref="AY11:AY35" si="26">SUM(AR11:AX11)-AR11</f>
        <v>2430</v>
      </c>
      <c r="AZ11" s="10">
        <v>655</v>
      </c>
      <c r="BA11" s="7">
        <f t="shared" ref="BA11:BA35" si="27">AZ11*2</f>
        <v>1310</v>
      </c>
      <c r="BB11" s="3"/>
      <c r="BC11" s="3"/>
      <c r="BD11" s="3">
        <v>100</v>
      </c>
      <c r="BE11" s="3">
        <v>100</v>
      </c>
      <c r="BF11" s="3">
        <v>200</v>
      </c>
      <c r="BG11" s="11">
        <f t="shared" ref="BG11:BG35" si="28">SUM(AZ11:BF11)-AZ11</f>
        <v>1710</v>
      </c>
      <c r="BH11" s="10">
        <v>554</v>
      </c>
      <c r="BI11" s="7">
        <f t="shared" ref="BI11:BI35" si="29">BH11*2.1</f>
        <v>1163.4000000000001</v>
      </c>
      <c r="BJ11" s="3"/>
      <c r="BK11" s="3"/>
      <c r="BL11" s="3">
        <v>80</v>
      </c>
      <c r="BM11" s="3">
        <v>90</v>
      </c>
      <c r="BN11" s="3"/>
      <c r="BO11" s="11">
        <f t="shared" ref="BO11:BO35" si="30">SUM(BH11:BN11)-BH11</f>
        <v>1333.4</v>
      </c>
      <c r="BP11" s="10">
        <v>564</v>
      </c>
      <c r="BQ11" s="7">
        <f t="shared" ref="BQ11:BQ35" si="31">BP11*2.1</f>
        <v>1184.4000000000001</v>
      </c>
      <c r="BR11" s="3"/>
      <c r="BS11" s="3"/>
      <c r="BT11" s="3">
        <v>40</v>
      </c>
      <c r="BU11" s="3">
        <v>160</v>
      </c>
      <c r="BV11" s="3"/>
      <c r="BW11" s="11">
        <f t="shared" ref="BW11:BW35" si="32">SUM(BP11:BV11)-BP11</f>
        <v>1384.4</v>
      </c>
      <c r="BX11" s="10">
        <v>562</v>
      </c>
      <c r="BY11" s="7">
        <f t="shared" ref="BY11:BY35" si="33">BX11*2.1</f>
        <v>1180.2</v>
      </c>
      <c r="BZ11" s="3"/>
      <c r="CA11" s="3"/>
      <c r="CB11" s="3">
        <v>300</v>
      </c>
      <c r="CC11" s="3">
        <v>130</v>
      </c>
      <c r="CD11" s="3"/>
      <c r="CE11" s="11">
        <f t="shared" ref="CE11:CE35" si="34">SUM(BX11:CD11)-BX11</f>
        <v>1610.1999999999998</v>
      </c>
      <c r="CF11" s="63">
        <f t="shared" ref="CF11:CF35" si="35">AVERAGE(CT11:CX11)</f>
        <v>1823.64</v>
      </c>
      <c r="CG11" s="82">
        <v>1</v>
      </c>
      <c r="CH11" s="2"/>
      <c r="CI11" s="6">
        <f t="shared" ref="CI11:CI35" si="36">K11</f>
        <v>1432.3</v>
      </c>
      <c r="CJ11" s="6">
        <f t="shared" ref="CJ11:CJ35" si="37">S11</f>
        <v>0</v>
      </c>
      <c r="CK11" s="6">
        <f t="shared" ref="CK11:CK35" si="38">AA11</f>
        <v>0</v>
      </c>
      <c r="CL11" s="6">
        <f t="shared" ref="CL11:CL35" si="39">AI11</f>
        <v>1454</v>
      </c>
      <c r="CM11" s="6">
        <f t="shared" ref="CM11:CM35" si="40">AQ11</f>
        <v>1914</v>
      </c>
      <c r="CN11" s="6">
        <f t="shared" ref="CN11:CN35" si="41">AY11</f>
        <v>2430</v>
      </c>
      <c r="CO11" s="6">
        <f t="shared" ref="CO11:CO35" si="42">BG11</f>
        <v>1710</v>
      </c>
      <c r="CP11" s="6">
        <f t="shared" ref="CP11:CP35" si="43">BO11</f>
        <v>1333.4</v>
      </c>
      <c r="CQ11" s="6">
        <f t="shared" ref="CQ11:CQ35" si="44">BW11</f>
        <v>1384.4</v>
      </c>
      <c r="CR11" s="6">
        <f t="shared" ref="CR11:CR35" si="45">CE11</f>
        <v>1610.1999999999998</v>
      </c>
      <c r="CT11" s="6">
        <f t="shared" ref="CT11:CT35" si="46">LARGE($CI11:$CR11,1)</f>
        <v>2430</v>
      </c>
      <c r="CU11" s="6">
        <f t="shared" ref="CU11:CU35" si="47">LARGE($CI11:$CR11,2)</f>
        <v>1914</v>
      </c>
      <c r="CV11" s="6">
        <f t="shared" ref="CV11:CV35" si="48">LARGE($CI11:$CR11,3)</f>
        <v>1710</v>
      </c>
      <c r="CW11" s="6">
        <f t="shared" ref="CW11:CW35" si="49">LARGE($CI11:$CR11,4)</f>
        <v>1610.1999999999998</v>
      </c>
      <c r="CX11" s="6">
        <f t="shared" ref="CX11:CX35" si="50">LARGE($CI11:$CR11,5)</f>
        <v>1454</v>
      </c>
    </row>
    <row r="12" spans="1:102" x14ac:dyDescent="0.2">
      <c r="A12" s="21" t="s">
        <v>30</v>
      </c>
      <c r="B12" s="121">
        <v>1948</v>
      </c>
      <c r="C12" s="23" t="s">
        <v>34</v>
      </c>
      <c r="D12" s="10">
        <v>560</v>
      </c>
      <c r="E12" s="7">
        <f t="shared" si="15"/>
        <v>1176</v>
      </c>
      <c r="F12" s="3"/>
      <c r="G12" s="3"/>
      <c r="H12" s="3">
        <v>30</v>
      </c>
      <c r="I12" s="3">
        <v>150</v>
      </c>
      <c r="J12" s="3"/>
      <c r="K12" s="11">
        <f t="shared" si="16"/>
        <v>1356</v>
      </c>
      <c r="L12" s="19">
        <v>643</v>
      </c>
      <c r="M12" s="7">
        <f t="shared" si="17"/>
        <v>1286</v>
      </c>
      <c r="N12" s="24"/>
      <c r="O12" s="24"/>
      <c r="P12" s="24">
        <v>300</v>
      </c>
      <c r="Q12" s="7">
        <v>50</v>
      </c>
      <c r="R12" s="24"/>
      <c r="S12" s="11">
        <f t="shared" si="18"/>
        <v>1636</v>
      </c>
      <c r="T12" s="10">
        <v>638</v>
      </c>
      <c r="U12" s="7">
        <f t="shared" si="19"/>
        <v>1276</v>
      </c>
      <c r="V12" s="3"/>
      <c r="W12" s="3"/>
      <c r="X12" s="3">
        <v>100</v>
      </c>
      <c r="Y12" s="3">
        <v>70</v>
      </c>
      <c r="Z12" s="5"/>
      <c r="AA12" s="11">
        <f t="shared" si="20"/>
        <v>1446</v>
      </c>
      <c r="AB12" s="19"/>
      <c r="AC12" s="7">
        <f t="shared" si="21"/>
        <v>0</v>
      </c>
      <c r="AD12" s="24"/>
      <c r="AE12" s="24"/>
      <c r="AF12" s="24"/>
      <c r="AG12" s="7"/>
      <c r="AH12" s="24"/>
      <c r="AI12" s="11">
        <f t="shared" si="22"/>
        <v>0</v>
      </c>
      <c r="AJ12" s="10">
        <v>639</v>
      </c>
      <c r="AK12" s="7">
        <f t="shared" si="23"/>
        <v>1278</v>
      </c>
      <c r="AL12" s="3"/>
      <c r="AM12" s="3"/>
      <c r="AN12" s="3">
        <v>30</v>
      </c>
      <c r="AO12" s="3">
        <v>80</v>
      </c>
      <c r="AP12" s="3"/>
      <c r="AQ12" s="11">
        <f t="shared" si="24"/>
        <v>1388</v>
      </c>
      <c r="AR12" s="10">
        <v>651</v>
      </c>
      <c r="AS12" s="7">
        <f t="shared" si="25"/>
        <v>1302</v>
      </c>
      <c r="AT12" s="3"/>
      <c r="AU12" s="3"/>
      <c r="AV12" s="3">
        <v>300</v>
      </c>
      <c r="AW12" s="3">
        <v>140</v>
      </c>
      <c r="AX12" s="3"/>
      <c r="AY12" s="11">
        <f t="shared" si="26"/>
        <v>1742</v>
      </c>
      <c r="AZ12" s="10">
        <v>643</v>
      </c>
      <c r="BA12" s="7">
        <f t="shared" si="27"/>
        <v>1286</v>
      </c>
      <c r="BB12" s="3"/>
      <c r="BC12" s="3"/>
      <c r="BD12" s="3">
        <v>200</v>
      </c>
      <c r="BE12" s="3">
        <v>100</v>
      </c>
      <c r="BF12" s="3"/>
      <c r="BG12" s="11">
        <f t="shared" si="28"/>
        <v>1586</v>
      </c>
      <c r="BH12" s="10"/>
      <c r="BI12" s="7">
        <f t="shared" si="29"/>
        <v>0</v>
      </c>
      <c r="BJ12" s="3"/>
      <c r="BK12" s="3"/>
      <c r="BL12" s="3"/>
      <c r="BM12" s="3"/>
      <c r="BN12" s="3"/>
      <c r="BO12" s="11">
        <f t="shared" si="30"/>
        <v>0</v>
      </c>
      <c r="BP12" s="10"/>
      <c r="BQ12" s="7">
        <f t="shared" si="31"/>
        <v>0</v>
      </c>
      <c r="BR12" s="3"/>
      <c r="BS12" s="3"/>
      <c r="BT12" s="3"/>
      <c r="BU12" s="3"/>
      <c r="BV12" s="3"/>
      <c r="BW12" s="11">
        <f t="shared" si="32"/>
        <v>0</v>
      </c>
      <c r="BX12" s="10"/>
      <c r="BY12" s="7">
        <f t="shared" si="33"/>
        <v>0</v>
      </c>
      <c r="BZ12" s="3"/>
      <c r="CA12" s="3"/>
      <c r="CB12" s="3"/>
      <c r="CC12" s="3"/>
      <c r="CD12" s="3"/>
      <c r="CE12" s="11">
        <f t="shared" si="34"/>
        <v>0</v>
      </c>
      <c r="CF12" s="63">
        <f t="shared" si="35"/>
        <v>1559.6</v>
      </c>
      <c r="CG12" s="82">
        <v>2</v>
      </c>
      <c r="CH12" s="2"/>
      <c r="CI12" s="6">
        <f t="shared" si="36"/>
        <v>1356</v>
      </c>
      <c r="CJ12" s="6">
        <f t="shared" si="37"/>
        <v>1636</v>
      </c>
      <c r="CK12" s="6">
        <f t="shared" si="38"/>
        <v>1446</v>
      </c>
      <c r="CL12" s="6">
        <f t="shared" si="39"/>
        <v>0</v>
      </c>
      <c r="CM12" s="6">
        <f t="shared" si="40"/>
        <v>1388</v>
      </c>
      <c r="CN12" s="6">
        <f t="shared" si="41"/>
        <v>1742</v>
      </c>
      <c r="CO12" s="6">
        <f t="shared" si="42"/>
        <v>1586</v>
      </c>
      <c r="CP12" s="6">
        <f t="shared" si="43"/>
        <v>0</v>
      </c>
      <c r="CQ12" s="6">
        <f t="shared" si="44"/>
        <v>0</v>
      </c>
      <c r="CR12" s="6">
        <f t="shared" si="45"/>
        <v>0</v>
      </c>
      <c r="CT12" s="6">
        <f t="shared" si="46"/>
        <v>1742</v>
      </c>
      <c r="CU12" s="6">
        <f t="shared" si="47"/>
        <v>1636</v>
      </c>
      <c r="CV12" s="6">
        <f t="shared" si="48"/>
        <v>1586</v>
      </c>
      <c r="CW12" s="6">
        <f t="shared" si="49"/>
        <v>1446</v>
      </c>
      <c r="CX12" s="6">
        <f t="shared" si="50"/>
        <v>1388</v>
      </c>
    </row>
    <row r="13" spans="1:102" x14ac:dyDescent="0.2">
      <c r="A13" s="21" t="s">
        <v>50</v>
      </c>
      <c r="B13" s="121">
        <v>1981</v>
      </c>
      <c r="C13" s="23" t="s">
        <v>51</v>
      </c>
      <c r="D13" s="10">
        <v>569</v>
      </c>
      <c r="E13" s="7">
        <f t="shared" si="15"/>
        <v>1194.9000000000001</v>
      </c>
      <c r="F13" s="3"/>
      <c r="G13" s="3"/>
      <c r="H13" s="3">
        <v>200</v>
      </c>
      <c r="I13" s="3">
        <v>150</v>
      </c>
      <c r="J13" s="3">
        <v>200</v>
      </c>
      <c r="K13" s="11">
        <f t="shared" si="16"/>
        <v>1744.9</v>
      </c>
      <c r="L13" s="19"/>
      <c r="M13" s="7">
        <f t="shared" si="17"/>
        <v>0</v>
      </c>
      <c r="N13" s="24"/>
      <c r="O13" s="24"/>
      <c r="P13" s="24"/>
      <c r="Q13" s="7"/>
      <c r="R13" s="24"/>
      <c r="S13" s="11">
        <f t="shared" si="18"/>
        <v>0</v>
      </c>
      <c r="T13" s="10">
        <v>675</v>
      </c>
      <c r="U13" s="7">
        <f t="shared" si="19"/>
        <v>1350</v>
      </c>
      <c r="V13" s="3"/>
      <c r="W13" s="3"/>
      <c r="X13" s="3">
        <v>200</v>
      </c>
      <c r="Y13" s="3">
        <v>70</v>
      </c>
      <c r="Z13" s="5">
        <v>200</v>
      </c>
      <c r="AA13" s="11">
        <f t="shared" si="20"/>
        <v>1820</v>
      </c>
      <c r="AB13" s="19">
        <v>667</v>
      </c>
      <c r="AC13" s="7">
        <f t="shared" si="21"/>
        <v>1334</v>
      </c>
      <c r="AD13" s="24"/>
      <c r="AE13" s="24"/>
      <c r="AF13" s="24">
        <v>200</v>
      </c>
      <c r="AG13" s="7">
        <v>80</v>
      </c>
      <c r="AH13" s="24">
        <v>200</v>
      </c>
      <c r="AI13" s="11">
        <f t="shared" si="22"/>
        <v>1814</v>
      </c>
      <c r="AJ13" s="10"/>
      <c r="AK13" s="7">
        <f t="shared" si="23"/>
        <v>0</v>
      </c>
      <c r="AL13" s="3"/>
      <c r="AM13" s="3"/>
      <c r="AN13" s="3"/>
      <c r="AO13" s="3"/>
      <c r="AP13" s="3"/>
      <c r="AQ13" s="11">
        <f t="shared" si="24"/>
        <v>0</v>
      </c>
      <c r="AR13" s="10"/>
      <c r="AS13" s="7">
        <f t="shared" si="25"/>
        <v>0</v>
      </c>
      <c r="AT13" s="3"/>
      <c r="AU13" s="3"/>
      <c r="AV13" s="3"/>
      <c r="AW13" s="3"/>
      <c r="AX13" s="3"/>
      <c r="AY13" s="11">
        <f t="shared" si="26"/>
        <v>0</v>
      </c>
      <c r="AZ13" s="10"/>
      <c r="BA13" s="7">
        <f t="shared" si="27"/>
        <v>0</v>
      </c>
      <c r="BB13" s="3"/>
      <c r="BC13" s="3"/>
      <c r="BD13" s="3"/>
      <c r="BE13" s="3"/>
      <c r="BF13" s="3"/>
      <c r="BG13" s="11">
        <f t="shared" si="28"/>
        <v>0</v>
      </c>
      <c r="BH13" s="10"/>
      <c r="BI13" s="7">
        <f t="shared" si="29"/>
        <v>0</v>
      </c>
      <c r="BJ13" s="3"/>
      <c r="BK13" s="3"/>
      <c r="BL13" s="3"/>
      <c r="BM13" s="3"/>
      <c r="BN13" s="3"/>
      <c r="BO13" s="11">
        <f t="shared" si="30"/>
        <v>0</v>
      </c>
      <c r="BP13" s="10">
        <v>571</v>
      </c>
      <c r="BQ13" s="7">
        <f t="shared" si="31"/>
        <v>1199.1000000000001</v>
      </c>
      <c r="BR13" s="3"/>
      <c r="BS13" s="3"/>
      <c r="BT13" s="3">
        <v>10</v>
      </c>
      <c r="BU13" s="3">
        <v>160</v>
      </c>
      <c r="BV13" s="3">
        <v>200</v>
      </c>
      <c r="BW13" s="11">
        <f t="shared" si="32"/>
        <v>1569.1000000000004</v>
      </c>
      <c r="BX13" s="10"/>
      <c r="BY13" s="7">
        <f t="shared" si="33"/>
        <v>0</v>
      </c>
      <c r="BZ13" s="3"/>
      <c r="CA13" s="3"/>
      <c r="CB13" s="3"/>
      <c r="CC13" s="3"/>
      <c r="CD13" s="3"/>
      <c r="CE13" s="11">
        <f t="shared" si="34"/>
        <v>0</v>
      </c>
      <c r="CF13" s="63">
        <f t="shared" si="35"/>
        <v>1389.6</v>
      </c>
      <c r="CG13" s="82">
        <v>3</v>
      </c>
      <c r="CH13" s="2"/>
      <c r="CI13" s="6">
        <f t="shared" si="36"/>
        <v>1744.9</v>
      </c>
      <c r="CJ13" s="6">
        <f t="shared" si="37"/>
        <v>0</v>
      </c>
      <c r="CK13" s="6">
        <f t="shared" si="38"/>
        <v>1820</v>
      </c>
      <c r="CL13" s="6">
        <f t="shared" si="39"/>
        <v>1814</v>
      </c>
      <c r="CM13" s="6">
        <f t="shared" si="40"/>
        <v>0</v>
      </c>
      <c r="CN13" s="6">
        <f t="shared" si="41"/>
        <v>0</v>
      </c>
      <c r="CO13" s="6">
        <f t="shared" si="42"/>
        <v>0</v>
      </c>
      <c r="CP13" s="6">
        <f t="shared" si="43"/>
        <v>0</v>
      </c>
      <c r="CQ13" s="6">
        <f t="shared" si="44"/>
        <v>1569.1000000000004</v>
      </c>
      <c r="CR13" s="6">
        <f t="shared" si="45"/>
        <v>0</v>
      </c>
      <c r="CT13" s="6">
        <f t="shared" si="46"/>
        <v>1820</v>
      </c>
      <c r="CU13" s="6">
        <f t="shared" si="47"/>
        <v>1814</v>
      </c>
      <c r="CV13" s="6">
        <f t="shared" si="48"/>
        <v>1744.9</v>
      </c>
      <c r="CW13" s="6">
        <f t="shared" si="49"/>
        <v>1569.1000000000004</v>
      </c>
      <c r="CX13" s="6">
        <f t="shared" si="50"/>
        <v>0</v>
      </c>
    </row>
    <row r="14" spans="1:102" x14ac:dyDescent="0.2">
      <c r="A14" s="21" t="s">
        <v>115</v>
      </c>
      <c r="B14" s="121">
        <v>1971</v>
      </c>
      <c r="C14" s="23" t="s">
        <v>63</v>
      </c>
      <c r="D14" s="10">
        <v>548</v>
      </c>
      <c r="E14" s="7">
        <f t="shared" si="15"/>
        <v>1150.8</v>
      </c>
      <c r="F14" s="3"/>
      <c r="G14" s="3"/>
      <c r="H14" s="3"/>
      <c r="I14" s="3">
        <v>150</v>
      </c>
      <c r="J14" s="3"/>
      <c r="K14" s="11">
        <f t="shared" si="16"/>
        <v>1300.8</v>
      </c>
      <c r="L14" s="19"/>
      <c r="M14" s="7">
        <f t="shared" si="17"/>
        <v>0</v>
      </c>
      <c r="N14" s="24"/>
      <c r="O14" s="24"/>
      <c r="P14" s="24"/>
      <c r="Q14" s="7"/>
      <c r="R14" s="24"/>
      <c r="S14" s="11">
        <f t="shared" si="18"/>
        <v>0</v>
      </c>
      <c r="T14" s="10"/>
      <c r="U14" s="7">
        <f t="shared" si="19"/>
        <v>0</v>
      </c>
      <c r="V14" s="3"/>
      <c r="W14" s="3"/>
      <c r="X14" s="3"/>
      <c r="Y14" s="3"/>
      <c r="Z14" s="5"/>
      <c r="AA14" s="11">
        <f t="shared" si="20"/>
        <v>0</v>
      </c>
      <c r="AB14" s="19">
        <v>586</v>
      </c>
      <c r="AC14" s="7">
        <f t="shared" si="21"/>
        <v>1172</v>
      </c>
      <c r="AD14" s="24"/>
      <c r="AE14" s="24"/>
      <c r="AF14" s="24">
        <v>80</v>
      </c>
      <c r="AG14" s="7">
        <v>80</v>
      </c>
      <c r="AH14" s="24"/>
      <c r="AI14" s="11">
        <f t="shared" si="22"/>
        <v>1332</v>
      </c>
      <c r="AJ14" s="10"/>
      <c r="AK14" s="7">
        <f t="shared" si="23"/>
        <v>0</v>
      </c>
      <c r="AL14" s="3"/>
      <c r="AM14" s="3"/>
      <c r="AN14" s="3"/>
      <c r="AO14" s="3"/>
      <c r="AP14" s="3"/>
      <c r="AQ14" s="11">
        <f t="shared" si="24"/>
        <v>0</v>
      </c>
      <c r="AR14" s="10">
        <v>615</v>
      </c>
      <c r="AS14" s="7">
        <f t="shared" si="25"/>
        <v>1230</v>
      </c>
      <c r="AT14" s="3"/>
      <c r="AU14" s="3"/>
      <c r="AV14" s="3">
        <v>80</v>
      </c>
      <c r="AW14" s="3">
        <v>140</v>
      </c>
      <c r="AX14" s="3"/>
      <c r="AY14" s="11">
        <f t="shared" si="26"/>
        <v>1450</v>
      </c>
      <c r="AZ14" s="10">
        <v>623</v>
      </c>
      <c r="BA14" s="7">
        <f t="shared" si="27"/>
        <v>1246</v>
      </c>
      <c r="BB14" s="3"/>
      <c r="BC14" s="3"/>
      <c r="BD14" s="3">
        <v>40</v>
      </c>
      <c r="BE14" s="3">
        <v>100</v>
      </c>
      <c r="BF14" s="3"/>
      <c r="BG14" s="11">
        <f t="shared" si="28"/>
        <v>1386</v>
      </c>
      <c r="BH14" s="10"/>
      <c r="BI14" s="7">
        <f t="shared" si="29"/>
        <v>0</v>
      </c>
      <c r="BJ14" s="3"/>
      <c r="BK14" s="3"/>
      <c r="BL14" s="3"/>
      <c r="BM14" s="3"/>
      <c r="BN14" s="3"/>
      <c r="BO14" s="11">
        <f t="shared" si="30"/>
        <v>0</v>
      </c>
      <c r="BP14" s="10">
        <v>557</v>
      </c>
      <c r="BQ14" s="7">
        <f t="shared" si="31"/>
        <v>1169.7</v>
      </c>
      <c r="BR14" s="3"/>
      <c r="BS14" s="3"/>
      <c r="BT14" s="3"/>
      <c r="BU14" s="3">
        <v>160</v>
      </c>
      <c r="BV14" s="3"/>
      <c r="BW14" s="11">
        <f t="shared" si="32"/>
        <v>1329.7</v>
      </c>
      <c r="BX14" s="10"/>
      <c r="BY14" s="7">
        <f t="shared" si="33"/>
        <v>0</v>
      </c>
      <c r="BZ14" s="3"/>
      <c r="CA14" s="3"/>
      <c r="CB14" s="3"/>
      <c r="CC14" s="3"/>
      <c r="CD14" s="3"/>
      <c r="CE14" s="11">
        <f t="shared" si="34"/>
        <v>0</v>
      </c>
      <c r="CF14" s="63">
        <f t="shared" si="35"/>
        <v>1359.7</v>
      </c>
      <c r="CG14" s="82">
        <v>4</v>
      </c>
      <c r="CH14" s="2"/>
      <c r="CI14" s="6">
        <f t="shared" si="36"/>
        <v>1300.8</v>
      </c>
      <c r="CJ14" s="6">
        <f t="shared" si="37"/>
        <v>0</v>
      </c>
      <c r="CK14" s="6">
        <f t="shared" si="38"/>
        <v>0</v>
      </c>
      <c r="CL14" s="6">
        <f t="shared" si="39"/>
        <v>1332</v>
      </c>
      <c r="CM14" s="6">
        <f t="shared" si="40"/>
        <v>0</v>
      </c>
      <c r="CN14" s="6">
        <f t="shared" si="41"/>
        <v>1450</v>
      </c>
      <c r="CO14" s="6">
        <f t="shared" si="42"/>
        <v>1386</v>
      </c>
      <c r="CP14" s="6">
        <f t="shared" si="43"/>
        <v>0</v>
      </c>
      <c r="CQ14" s="6">
        <f t="shared" si="44"/>
        <v>1329.7</v>
      </c>
      <c r="CR14" s="6">
        <f t="shared" si="45"/>
        <v>0</v>
      </c>
      <c r="CT14" s="6">
        <f t="shared" si="46"/>
        <v>1450</v>
      </c>
      <c r="CU14" s="6">
        <f t="shared" si="47"/>
        <v>1386</v>
      </c>
      <c r="CV14" s="6">
        <f t="shared" si="48"/>
        <v>1332</v>
      </c>
      <c r="CW14" s="6">
        <f t="shared" si="49"/>
        <v>1329.7</v>
      </c>
      <c r="CX14" s="6">
        <f t="shared" si="50"/>
        <v>1300.8</v>
      </c>
    </row>
    <row r="15" spans="1:102" x14ac:dyDescent="0.2">
      <c r="A15" s="21" t="s">
        <v>29</v>
      </c>
      <c r="B15" s="121">
        <v>1938</v>
      </c>
      <c r="C15" s="23" t="s">
        <v>33</v>
      </c>
      <c r="D15" s="10"/>
      <c r="E15" s="7">
        <f t="shared" si="15"/>
        <v>0</v>
      </c>
      <c r="F15" s="3"/>
      <c r="G15" s="3"/>
      <c r="H15" s="3"/>
      <c r="I15" s="3"/>
      <c r="J15" s="3"/>
      <c r="K15" s="11">
        <f t="shared" si="16"/>
        <v>0</v>
      </c>
      <c r="L15" s="19"/>
      <c r="M15" s="7">
        <f t="shared" si="17"/>
        <v>0</v>
      </c>
      <c r="N15" s="24"/>
      <c r="O15" s="24"/>
      <c r="P15" s="24"/>
      <c r="Q15" s="7"/>
      <c r="R15" s="24"/>
      <c r="S15" s="11">
        <f t="shared" si="18"/>
        <v>0</v>
      </c>
      <c r="T15" s="10"/>
      <c r="U15" s="7">
        <f t="shared" si="19"/>
        <v>0</v>
      </c>
      <c r="V15" s="3"/>
      <c r="W15" s="3"/>
      <c r="X15" s="3"/>
      <c r="Y15" s="3"/>
      <c r="Z15" s="5"/>
      <c r="AA15" s="11">
        <f t="shared" si="20"/>
        <v>0</v>
      </c>
      <c r="AB15" s="19"/>
      <c r="AC15" s="7">
        <f t="shared" si="21"/>
        <v>0</v>
      </c>
      <c r="AD15" s="24"/>
      <c r="AE15" s="24"/>
      <c r="AF15" s="24"/>
      <c r="AG15" s="7"/>
      <c r="AH15" s="24"/>
      <c r="AI15" s="11">
        <f t="shared" si="22"/>
        <v>0</v>
      </c>
      <c r="AJ15" s="10">
        <v>617</v>
      </c>
      <c r="AK15" s="7">
        <f t="shared" si="23"/>
        <v>1234</v>
      </c>
      <c r="AL15" s="3"/>
      <c r="AM15" s="3"/>
      <c r="AN15" s="3">
        <v>20</v>
      </c>
      <c r="AO15" s="3">
        <v>80</v>
      </c>
      <c r="AP15" s="3"/>
      <c r="AQ15" s="11">
        <f t="shared" si="24"/>
        <v>1334</v>
      </c>
      <c r="AR15" s="10">
        <v>624</v>
      </c>
      <c r="AS15" s="7">
        <f t="shared" si="25"/>
        <v>1248</v>
      </c>
      <c r="AT15" s="3"/>
      <c r="AU15" s="3"/>
      <c r="AV15" s="3">
        <v>80</v>
      </c>
      <c r="AW15" s="3">
        <v>140</v>
      </c>
      <c r="AX15" s="3"/>
      <c r="AY15" s="11">
        <f t="shared" si="26"/>
        <v>1468</v>
      </c>
      <c r="AZ15" s="10">
        <v>623</v>
      </c>
      <c r="BA15" s="7">
        <f t="shared" si="27"/>
        <v>1246</v>
      </c>
      <c r="BB15" s="3"/>
      <c r="BC15" s="3"/>
      <c r="BD15" s="3">
        <v>30</v>
      </c>
      <c r="BE15" s="3">
        <v>100</v>
      </c>
      <c r="BF15" s="3"/>
      <c r="BG15" s="11">
        <f t="shared" si="28"/>
        <v>1376</v>
      </c>
      <c r="BH15" s="10">
        <v>548</v>
      </c>
      <c r="BI15" s="7">
        <f t="shared" si="29"/>
        <v>1150.8</v>
      </c>
      <c r="BJ15" s="3"/>
      <c r="BK15" s="3"/>
      <c r="BL15" s="3">
        <v>40</v>
      </c>
      <c r="BM15" s="3">
        <v>90</v>
      </c>
      <c r="BN15" s="3"/>
      <c r="BO15" s="11">
        <f t="shared" si="30"/>
        <v>1280.8</v>
      </c>
      <c r="BP15" s="10"/>
      <c r="BQ15" s="7">
        <f t="shared" si="31"/>
        <v>0</v>
      </c>
      <c r="BR15" s="3"/>
      <c r="BS15" s="3"/>
      <c r="BT15" s="3"/>
      <c r="BU15" s="3"/>
      <c r="BV15" s="3"/>
      <c r="BW15" s="11">
        <f t="shared" si="32"/>
        <v>0</v>
      </c>
      <c r="BX15" s="10">
        <v>544</v>
      </c>
      <c r="BY15" s="7">
        <f t="shared" si="33"/>
        <v>1142.4000000000001</v>
      </c>
      <c r="BZ15" s="3"/>
      <c r="CA15" s="3"/>
      <c r="CB15" s="3">
        <v>20</v>
      </c>
      <c r="CC15" s="3">
        <v>130</v>
      </c>
      <c r="CD15" s="3"/>
      <c r="CE15" s="11">
        <f t="shared" si="34"/>
        <v>1292.4000000000001</v>
      </c>
      <c r="CF15" s="63">
        <f t="shared" si="35"/>
        <v>1350.24</v>
      </c>
      <c r="CG15" s="82">
        <v>5</v>
      </c>
      <c r="CH15" s="2"/>
      <c r="CI15" s="6">
        <f t="shared" si="36"/>
        <v>0</v>
      </c>
      <c r="CJ15" s="6">
        <f t="shared" si="37"/>
        <v>0</v>
      </c>
      <c r="CK15" s="6">
        <f t="shared" si="38"/>
        <v>0</v>
      </c>
      <c r="CL15" s="6">
        <f t="shared" si="39"/>
        <v>0</v>
      </c>
      <c r="CM15" s="6">
        <f t="shared" si="40"/>
        <v>1334</v>
      </c>
      <c r="CN15" s="6">
        <f t="shared" si="41"/>
        <v>1468</v>
      </c>
      <c r="CO15" s="6">
        <f t="shared" si="42"/>
        <v>1376</v>
      </c>
      <c r="CP15" s="6">
        <f t="shared" si="43"/>
        <v>1280.8</v>
      </c>
      <c r="CQ15" s="6">
        <f t="shared" si="44"/>
        <v>0</v>
      </c>
      <c r="CR15" s="6">
        <f t="shared" si="45"/>
        <v>1292.4000000000001</v>
      </c>
      <c r="CT15" s="6">
        <f t="shared" si="46"/>
        <v>1468</v>
      </c>
      <c r="CU15" s="6">
        <f t="shared" si="47"/>
        <v>1376</v>
      </c>
      <c r="CV15" s="6">
        <f t="shared" si="48"/>
        <v>1334</v>
      </c>
      <c r="CW15" s="6">
        <f t="shared" si="49"/>
        <v>1292.4000000000001</v>
      </c>
      <c r="CX15" s="6">
        <f t="shared" si="50"/>
        <v>1280.8</v>
      </c>
    </row>
    <row r="16" spans="1:102" x14ac:dyDescent="0.2">
      <c r="A16" s="21" t="s">
        <v>49</v>
      </c>
      <c r="B16" s="121">
        <v>1955</v>
      </c>
      <c r="C16" s="23" t="s">
        <v>33</v>
      </c>
      <c r="D16" s="10"/>
      <c r="E16" s="7">
        <f t="shared" si="15"/>
        <v>0</v>
      </c>
      <c r="F16" s="3"/>
      <c r="G16" s="3"/>
      <c r="H16" s="3"/>
      <c r="I16" s="3"/>
      <c r="J16" s="3"/>
      <c r="K16" s="11">
        <f t="shared" si="16"/>
        <v>0</v>
      </c>
      <c r="L16" s="19">
        <v>598</v>
      </c>
      <c r="M16" s="7">
        <f t="shared" si="17"/>
        <v>1196</v>
      </c>
      <c r="N16" s="24"/>
      <c r="O16" s="24"/>
      <c r="P16" s="24">
        <v>80</v>
      </c>
      <c r="Q16" s="7">
        <v>50</v>
      </c>
      <c r="R16" s="24"/>
      <c r="S16" s="11">
        <f t="shared" si="18"/>
        <v>1326</v>
      </c>
      <c r="T16" s="10">
        <v>602</v>
      </c>
      <c r="U16" s="7">
        <f t="shared" si="19"/>
        <v>1204</v>
      </c>
      <c r="V16" s="3"/>
      <c r="W16" s="3"/>
      <c r="X16" s="3">
        <v>40</v>
      </c>
      <c r="Y16" s="3">
        <v>70</v>
      </c>
      <c r="Z16" s="5"/>
      <c r="AA16" s="11">
        <f t="shared" si="20"/>
        <v>1314</v>
      </c>
      <c r="AB16" s="19">
        <v>626</v>
      </c>
      <c r="AC16" s="7">
        <f t="shared" si="21"/>
        <v>1252</v>
      </c>
      <c r="AD16" s="24"/>
      <c r="AE16" s="24"/>
      <c r="AF16" s="24">
        <v>20</v>
      </c>
      <c r="AG16" s="7">
        <v>80</v>
      </c>
      <c r="AH16" s="24"/>
      <c r="AI16" s="11">
        <f t="shared" si="22"/>
        <v>1352</v>
      </c>
      <c r="AJ16" s="10">
        <v>602</v>
      </c>
      <c r="AK16" s="7">
        <f t="shared" si="23"/>
        <v>1204</v>
      </c>
      <c r="AL16" s="3"/>
      <c r="AM16" s="3"/>
      <c r="AN16" s="3">
        <v>100</v>
      </c>
      <c r="AO16" s="3">
        <v>80</v>
      </c>
      <c r="AP16" s="3"/>
      <c r="AQ16" s="11">
        <f t="shared" si="24"/>
        <v>1384</v>
      </c>
      <c r="AR16" s="10">
        <v>572</v>
      </c>
      <c r="AS16" s="7">
        <f t="shared" si="25"/>
        <v>1144</v>
      </c>
      <c r="AT16" s="3"/>
      <c r="AU16" s="3"/>
      <c r="AV16" s="3"/>
      <c r="AW16" s="3">
        <v>140</v>
      </c>
      <c r="AX16" s="3"/>
      <c r="AY16" s="11">
        <f t="shared" si="26"/>
        <v>1284</v>
      </c>
      <c r="AZ16" s="10">
        <v>588</v>
      </c>
      <c r="BA16" s="7">
        <f t="shared" si="27"/>
        <v>1176</v>
      </c>
      <c r="BB16" s="3"/>
      <c r="BC16" s="3"/>
      <c r="BD16" s="3">
        <v>20</v>
      </c>
      <c r="BE16" s="3">
        <v>100</v>
      </c>
      <c r="BF16" s="3"/>
      <c r="BG16" s="11">
        <f t="shared" si="28"/>
        <v>1296</v>
      </c>
      <c r="BH16" s="10">
        <v>532</v>
      </c>
      <c r="BI16" s="7">
        <f t="shared" si="29"/>
        <v>1117.2</v>
      </c>
      <c r="BJ16" s="3"/>
      <c r="BK16" s="3"/>
      <c r="BL16" s="3">
        <v>40</v>
      </c>
      <c r="BM16" s="3">
        <v>90</v>
      </c>
      <c r="BN16" s="3"/>
      <c r="BO16" s="11">
        <f t="shared" si="30"/>
        <v>1247.2</v>
      </c>
      <c r="BP16" s="10">
        <v>520</v>
      </c>
      <c r="BQ16" s="7">
        <f t="shared" si="31"/>
        <v>1092</v>
      </c>
      <c r="BR16" s="3"/>
      <c r="BS16" s="3"/>
      <c r="BT16" s="3"/>
      <c r="BU16" s="3">
        <v>160</v>
      </c>
      <c r="BV16" s="3"/>
      <c r="BW16" s="11">
        <f t="shared" si="32"/>
        <v>1252</v>
      </c>
      <c r="BX16" s="10">
        <v>520</v>
      </c>
      <c r="BY16" s="7">
        <f t="shared" si="33"/>
        <v>1092</v>
      </c>
      <c r="BZ16" s="3"/>
      <c r="CA16" s="3"/>
      <c r="CB16" s="3"/>
      <c r="CC16" s="3">
        <v>130</v>
      </c>
      <c r="CD16" s="3"/>
      <c r="CE16" s="11">
        <f t="shared" si="34"/>
        <v>1222</v>
      </c>
      <c r="CF16" s="63">
        <f t="shared" si="35"/>
        <v>1334.4</v>
      </c>
      <c r="CG16" s="82">
        <v>6</v>
      </c>
      <c r="CH16" s="2"/>
      <c r="CI16" s="6">
        <f t="shared" si="36"/>
        <v>0</v>
      </c>
      <c r="CJ16" s="6">
        <f t="shared" si="37"/>
        <v>1326</v>
      </c>
      <c r="CK16" s="6">
        <f t="shared" si="38"/>
        <v>1314</v>
      </c>
      <c r="CL16" s="6">
        <f t="shared" si="39"/>
        <v>1352</v>
      </c>
      <c r="CM16" s="6">
        <f t="shared" si="40"/>
        <v>1384</v>
      </c>
      <c r="CN16" s="6">
        <f t="shared" si="41"/>
        <v>1284</v>
      </c>
      <c r="CO16" s="6">
        <f t="shared" si="42"/>
        <v>1296</v>
      </c>
      <c r="CP16" s="6">
        <f t="shared" si="43"/>
        <v>1247.2</v>
      </c>
      <c r="CQ16" s="6">
        <f t="shared" si="44"/>
        <v>1252</v>
      </c>
      <c r="CR16" s="6">
        <f t="shared" si="45"/>
        <v>1222</v>
      </c>
      <c r="CT16" s="6">
        <f t="shared" si="46"/>
        <v>1384</v>
      </c>
      <c r="CU16" s="6">
        <f t="shared" si="47"/>
        <v>1352</v>
      </c>
      <c r="CV16" s="6">
        <f t="shared" si="48"/>
        <v>1326</v>
      </c>
      <c r="CW16" s="6">
        <f t="shared" si="49"/>
        <v>1314</v>
      </c>
      <c r="CX16" s="6">
        <f t="shared" si="50"/>
        <v>1296</v>
      </c>
    </row>
    <row r="17" spans="1:102" x14ac:dyDescent="0.2">
      <c r="A17" s="21" t="s">
        <v>160</v>
      </c>
      <c r="B17" s="121">
        <v>1961</v>
      </c>
      <c r="C17" s="23" t="s">
        <v>152</v>
      </c>
      <c r="D17" s="10">
        <v>524</v>
      </c>
      <c r="E17" s="7">
        <f t="shared" si="15"/>
        <v>1100.4000000000001</v>
      </c>
      <c r="F17" s="3"/>
      <c r="G17" s="3"/>
      <c r="H17" s="3"/>
      <c r="I17" s="3">
        <v>150</v>
      </c>
      <c r="J17" s="3"/>
      <c r="K17" s="11">
        <f t="shared" si="16"/>
        <v>1250.4000000000001</v>
      </c>
      <c r="L17" s="19"/>
      <c r="M17" s="7">
        <f t="shared" si="17"/>
        <v>0</v>
      </c>
      <c r="N17" s="24"/>
      <c r="O17" s="24"/>
      <c r="P17" s="24"/>
      <c r="Q17" s="7"/>
      <c r="R17" s="24"/>
      <c r="S17" s="11">
        <f t="shared" si="18"/>
        <v>0</v>
      </c>
      <c r="T17" s="10"/>
      <c r="U17" s="7">
        <f t="shared" si="19"/>
        <v>0</v>
      </c>
      <c r="V17" s="3"/>
      <c r="W17" s="3"/>
      <c r="X17" s="3"/>
      <c r="Y17" s="3"/>
      <c r="Z17" s="5"/>
      <c r="AA17" s="11">
        <f t="shared" si="20"/>
        <v>0</v>
      </c>
      <c r="AB17" s="19"/>
      <c r="AC17" s="7">
        <f t="shared" si="21"/>
        <v>0</v>
      </c>
      <c r="AD17" s="24"/>
      <c r="AE17" s="24"/>
      <c r="AF17" s="24"/>
      <c r="AG17" s="7"/>
      <c r="AH17" s="24"/>
      <c r="AI17" s="11">
        <f t="shared" si="22"/>
        <v>0</v>
      </c>
      <c r="AJ17" s="10"/>
      <c r="AK17" s="7">
        <f t="shared" si="23"/>
        <v>0</v>
      </c>
      <c r="AL17" s="3"/>
      <c r="AM17" s="3"/>
      <c r="AN17" s="3"/>
      <c r="AO17" s="3"/>
      <c r="AP17" s="3"/>
      <c r="AQ17" s="11">
        <f t="shared" si="24"/>
        <v>0</v>
      </c>
      <c r="AR17" s="10">
        <v>609</v>
      </c>
      <c r="AS17" s="7">
        <f t="shared" si="25"/>
        <v>1218</v>
      </c>
      <c r="AT17" s="3"/>
      <c r="AU17" s="3"/>
      <c r="AV17" s="3"/>
      <c r="AW17" s="3">
        <v>140</v>
      </c>
      <c r="AX17" s="3"/>
      <c r="AY17" s="11">
        <f t="shared" si="26"/>
        <v>1358</v>
      </c>
      <c r="AZ17" s="10"/>
      <c r="BA17" s="7">
        <f t="shared" si="27"/>
        <v>0</v>
      </c>
      <c r="BB17" s="3"/>
      <c r="BC17" s="3"/>
      <c r="BD17" s="3"/>
      <c r="BE17" s="3"/>
      <c r="BF17" s="3"/>
      <c r="BG17" s="11">
        <f t="shared" si="28"/>
        <v>0</v>
      </c>
      <c r="BH17" s="10">
        <v>549</v>
      </c>
      <c r="BI17" s="7">
        <f t="shared" si="29"/>
        <v>1152.9000000000001</v>
      </c>
      <c r="BJ17" s="3"/>
      <c r="BK17" s="3"/>
      <c r="BL17" s="3">
        <v>40</v>
      </c>
      <c r="BM17" s="3">
        <v>90</v>
      </c>
      <c r="BN17" s="3"/>
      <c r="BO17" s="11">
        <f t="shared" si="30"/>
        <v>1282.9000000000001</v>
      </c>
      <c r="BP17" s="10">
        <v>546</v>
      </c>
      <c r="BQ17" s="7">
        <f t="shared" si="31"/>
        <v>1146.6000000000001</v>
      </c>
      <c r="BR17" s="3"/>
      <c r="BS17" s="3"/>
      <c r="BT17" s="3">
        <v>80</v>
      </c>
      <c r="BU17" s="3">
        <v>160</v>
      </c>
      <c r="BV17" s="3"/>
      <c r="BW17" s="11">
        <f t="shared" si="32"/>
        <v>1386.6000000000001</v>
      </c>
      <c r="BX17" s="10">
        <v>520</v>
      </c>
      <c r="BY17" s="7">
        <f t="shared" si="33"/>
        <v>1092</v>
      </c>
      <c r="BZ17" s="3"/>
      <c r="CA17" s="3"/>
      <c r="CB17" s="3"/>
      <c r="CC17" s="3">
        <v>130</v>
      </c>
      <c r="CD17" s="3"/>
      <c r="CE17" s="11">
        <f t="shared" si="34"/>
        <v>1222</v>
      </c>
      <c r="CF17" s="63">
        <f t="shared" si="35"/>
        <v>1299.98</v>
      </c>
      <c r="CG17" s="82">
        <v>7</v>
      </c>
      <c r="CH17" s="2"/>
      <c r="CI17" s="6">
        <f t="shared" si="36"/>
        <v>1250.4000000000001</v>
      </c>
      <c r="CJ17" s="6">
        <f t="shared" si="37"/>
        <v>0</v>
      </c>
      <c r="CK17" s="6">
        <f t="shared" si="38"/>
        <v>0</v>
      </c>
      <c r="CL17" s="6">
        <f t="shared" si="39"/>
        <v>0</v>
      </c>
      <c r="CM17" s="6">
        <f t="shared" si="40"/>
        <v>0</v>
      </c>
      <c r="CN17" s="6">
        <f t="shared" si="41"/>
        <v>1358</v>
      </c>
      <c r="CO17" s="6">
        <f t="shared" si="42"/>
        <v>0</v>
      </c>
      <c r="CP17" s="6">
        <f t="shared" si="43"/>
        <v>1282.9000000000001</v>
      </c>
      <c r="CQ17" s="6">
        <f t="shared" si="44"/>
        <v>1386.6000000000001</v>
      </c>
      <c r="CR17" s="6">
        <f t="shared" si="45"/>
        <v>1222</v>
      </c>
      <c r="CT17" s="6">
        <f t="shared" si="46"/>
        <v>1386.6000000000001</v>
      </c>
      <c r="CU17" s="6">
        <f t="shared" si="47"/>
        <v>1358</v>
      </c>
      <c r="CV17" s="6">
        <f t="shared" si="48"/>
        <v>1282.9000000000001</v>
      </c>
      <c r="CW17" s="6">
        <f t="shared" si="49"/>
        <v>1250.4000000000001</v>
      </c>
      <c r="CX17" s="6">
        <f t="shared" si="50"/>
        <v>1222</v>
      </c>
    </row>
    <row r="18" spans="1:102" x14ac:dyDescent="0.2">
      <c r="A18" s="21" t="s">
        <v>155</v>
      </c>
      <c r="B18" s="121">
        <v>1973</v>
      </c>
      <c r="C18" s="23" t="s">
        <v>51</v>
      </c>
      <c r="D18" s="10"/>
      <c r="E18" s="7">
        <f t="shared" si="15"/>
        <v>0</v>
      </c>
      <c r="F18" s="3"/>
      <c r="G18" s="3"/>
      <c r="H18" s="3"/>
      <c r="I18" s="3"/>
      <c r="J18" s="3"/>
      <c r="K18" s="11">
        <f t="shared" si="16"/>
        <v>0</v>
      </c>
      <c r="L18" s="19"/>
      <c r="M18" s="7">
        <f t="shared" si="17"/>
        <v>0</v>
      </c>
      <c r="N18" s="24"/>
      <c r="O18" s="24"/>
      <c r="P18" s="24"/>
      <c r="Q18" s="7"/>
      <c r="R18" s="24"/>
      <c r="S18" s="11">
        <f t="shared" si="18"/>
        <v>0</v>
      </c>
      <c r="T18" s="10"/>
      <c r="U18" s="7">
        <f t="shared" si="19"/>
        <v>0</v>
      </c>
      <c r="V18" s="3"/>
      <c r="W18" s="3"/>
      <c r="X18" s="3"/>
      <c r="Y18" s="3"/>
      <c r="Z18" s="5"/>
      <c r="AA18" s="11">
        <f t="shared" si="20"/>
        <v>0</v>
      </c>
      <c r="AB18" s="19">
        <v>632</v>
      </c>
      <c r="AC18" s="7">
        <f t="shared" si="21"/>
        <v>1264</v>
      </c>
      <c r="AD18" s="24"/>
      <c r="AE18" s="24"/>
      <c r="AF18" s="24">
        <v>300</v>
      </c>
      <c r="AG18" s="7">
        <v>80</v>
      </c>
      <c r="AH18" s="24"/>
      <c r="AI18" s="11">
        <f t="shared" si="22"/>
        <v>1644</v>
      </c>
      <c r="AJ18" s="10">
        <v>646</v>
      </c>
      <c r="AK18" s="7">
        <f t="shared" si="23"/>
        <v>1292</v>
      </c>
      <c r="AL18" s="3"/>
      <c r="AM18" s="3"/>
      <c r="AN18" s="3">
        <v>200</v>
      </c>
      <c r="AO18" s="3">
        <v>80</v>
      </c>
      <c r="AP18" s="3"/>
      <c r="AQ18" s="11">
        <f t="shared" si="24"/>
        <v>1572</v>
      </c>
      <c r="AR18" s="10"/>
      <c r="AS18" s="7">
        <f t="shared" si="25"/>
        <v>0</v>
      </c>
      <c r="AT18" s="3"/>
      <c r="AU18" s="3"/>
      <c r="AV18" s="3"/>
      <c r="AW18" s="3"/>
      <c r="AX18" s="3"/>
      <c r="AY18" s="11">
        <f t="shared" si="26"/>
        <v>0</v>
      </c>
      <c r="AZ18" s="10">
        <v>641</v>
      </c>
      <c r="BA18" s="7">
        <f t="shared" si="27"/>
        <v>1282</v>
      </c>
      <c r="BB18" s="3"/>
      <c r="BC18" s="3"/>
      <c r="BD18" s="3">
        <v>80</v>
      </c>
      <c r="BE18" s="3">
        <v>100</v>
      </c>
      <c r="BF18" s="3"/>
      <c r="BG18" s="11">
        <f t="shared" si="28"/>
        <v>1462</v>
      </c>
      <c r="BH18" s="10"/>
      <c r="BI18" s="7">
        <f t="shared" si="29"/>
        <v>0</v>
      </c>
      <c r="BJ18" s="3"/>
      <c r="BK18" s="3"/>
      <c r="BL18" s="3"/>
      <c r="BM18" s="3"/>
      <c r="BN18" s="3"/>
      <c r="BO18" s="11">
        <f t="shared" si="30"/>
        <v>0</v>
      </c>
      <c r="BP18" s="10">
        <v>560</v>
      </c>
      <c r="BQ18" s="7">
        <f t="shared" si="31"/>
        <v>1176</v>
      </c>
      <c r="BR18" s="3"/>
      <c r="BS18" s="3"/>
      <c r="BT18" s="3">
        <v>200</v>
      </c>
      <c r="BU18" s="3">
        <v>160</v>
      </c>
      <c r="BV18" s="3"/>
      <c r="BW18" s="11">
        <f t="shared" si="32"/>
        <v>1536</v>
      </c>
      <c r="BX18" s="10"/>
      <c r="BY18" s="7">
        <f t="shared" si="33"/>
        <v>0</v>
      </c>
      <c r="BZ18" s="3"/>
      <c r="CA18" s="3"/>
      <c r="CB18" s="3"/>
      <c r="CC18" s="3"/>
      <c r="CD18" s="3"/>
      <c r="CE18" s="11">
        <f t="shared" si="34"/>
        <v>0</v>
      </c>
      <c r="CF18" s="63">
        <f t="shared" si="35"/>
        <v>1242.8</v>
      </c>
      <c r="CG18" s="82">
        <v>8</v>
      </c>
      <c r="CH18" s="2"/>
      <c r="CI18" s="6">
        <f t="shared" si="36"/>
        <v>0</v>
      </c>
      <c r="CJ18" s="6">
        <f t="shared" si="37"/>
        <v>0</v>
      </c>
      <c r="CK18" s="6">
        <f t="shared" si="38"/>
        <v>0</v>
      </c>
      <c r="CL18" s="6">
        <f t="shared" si="39"/>
        <v>1644</v>
      </c>
      <c r="CM18" s="6">
        <f t="shared" si="40"/>
        <v>1572</v>
      </c>
      <c r="CN18" s="6">
        <f t="shared" si="41"/>
        <v>0</v>
      </c>
      <c r="CO18" s="6">
        <f t="shared" si="42"/>
        <v>1462</v>
      </c>
      <c r="CP18" s="6">
        <f t="shared" si="43"/>
        <v>0</v>
      </c>
      <c r="CQ18" s="6">
        <f t="shared" si="44"/>
        <v>1536</v>
      </c>
      <c r="CR18" s="6">
        <f t="shared" si="45"/>
        <v>0</v>
      </c>
      <c r="CT18" s="6">
        <f t="shared" si="46"/>
        <v>1644</v>
      </c>
      <c r="CU18" s="6">
        <f t="shared" si="47"/>
        <v>1572</v>
      </c>
      <c r="CV18" s="6">
        <f t="shared" si="48"/>
        <v>1536</v>
      </c>
      <c r="CW18" s="6">
        <f t="shared" si="49"/>
        <v>1462</v>
      </c>
      <c r="CX18" s="6">
        <f t="shared" si="50"/>
        <v>0</v>
      </c>
    </row>
    <row r="19" spans="1:102" x14ac:dyDescent="0.2">
      <c r="A19" s="21" t="s">
        <v>59</v>
      </c>
      <c r="B19" s="121">
        <v>1937</v>
      </c>
      <c r="C19" s="23" t="s">
        <v>35</v>
      </c>
      <c r="D19" s="10">
        <v>489</v>
      </c>
      <c r="E19" s="7">
        <f t="shared" si="15"/>
        <v>1026.9000000000001</v>
      </c>
      <c r="F19" s="3"/>
      <c r="G19" s="3"/>
      <c r="H19" s="3"/>
      <c r="I19" s="3">
        <v>150</v>
      </c>
      <c r="J19" s="3"/>
      <c r="K19" s="11">
        <f t="shared" si="16"/>
        <v>1176.9000000000001</v>
      </c>
      <c r="L19" s="19">
        <v>515</v>
      </c>
      <c r="M19" s="7">
        <f t="shared" si="17"/>
        <v>1030</v>
      </c>
      <c r="N19" s="24"/>
      <c r="O19" s="24"/>
      <c r="P19" s="24">
        <v>40</v>
      </c>
      <c r="Q19" s="7">
        <v>50</v>
      </c>
      <c r="R19" s="24"/>
      <c r="S19" s="11">
        <f t="shared" si="18"/>
        <v>1120</v>
      </c>
      <c r="T19" s="10">
        <v>553</v>
      </c>
      <c r="U19" s="7">
        <f t="shared" si="19"/>
        <v>1106</v>
      </c>
      <c r="V19" s="3"/>
      <c r="W19" s="3"/>
      <c r="X19" s="3">
        <v>30</v>
      </c>
      <c r="Y19" s="3">
        <v>70</v>
      </c>
      <c r="Z19" s="5"/>
      <c r="AA19" s="11">
        <f t="shared" si="20"/>
        <v>1206</v>
      </c>
      <c r="AB19" s="19"/>
      <c r="AC19" s="7">
        <f t="shared" si="21"/>
        <v>0</v>
      </c>
      <c r="AD19" s="24"/>
      <c r="AE19" s="24"/>
      <c r="AF19" s="24"/>
      <c r="AG19" s="7"/>
      <c r="AH19" s="24"/>
      <c r="AI19" s="11">
        <f t="shared" si="22"/>
        <v>0</v>
      </c>
      <c r="AJ19" s="10">
        <v>535</v>
      </c>
      <c r="AK19" s="7">
        <f t="shared" si="23"/>
        <v>1070</v>
      </c>
      <c r="AL19" s="3"/>
      <c r="AM19" s="3"/>
      <c r="AN19" s="3">
        <v>10</v>
      </c>
      <c r="AO19" s="3">
        <v>80</v>
      </c>
      <c r="AP19" s="3"/>
      <c r="AQ19" s="11">
        <f t="shared" si="24"/>
        <v>1160</v>
      </c>
      <c r="AR19" s="10">
        <v>543</v>
      </c>
      <c r="AS19" s="7">
        <f t="shared" si="25"/>
        <v>1086</v>
      </c>
      <c r="AT19" s="3"/>
      <c r="AU19" s="3"/>
      <c r="AV19" s="3"/>
      <c r="AW19" s="3">
        <v>140</v>
      </c>
      <c r="AX19" s="3"/>
      <c r="AY19" s="11">
        <f t="shared" si="26"/>
        <v>1226</v>
      </c>
      <c r="AZ19" s="10">
        <v>556</v>
      </c>
      <c r="BA19" s="7">
        <f t="shared" si="27"/>
        <v>1112</v>
      </c>
      <c r="BB19" s="3"/>
      <c r="BC19" s="3"/>
      <c r="BD19" s="3"/>
      <c r="BE19" s="3">
        <v>100</v>
      </c>
      <c r="BF19" s="3"/>
      <c r="BG19" s="11">
        <f t="shared" si="28"/>
        <v>1212</v>
      </c>
      <c r="BH19" s="10"/>
      <c r="BI19" s="7">
        <f t="shared" si="29"/>
        <v>0</v>
      </c>
      <c r="BJ19" s="3"/>
      <c r="BK19" s="3"/>
      <c r="BL19" s="3"/>
      <c r="BM19" s="3"/>
      <c r="BN19" s="3"/>
      <c r="BO19" s="11">
        <f t="shared" si="30"/>
        <v>0</v>
      </c>
      <c r="BP19" s="10"/>
      <c r="BQ19" s="7">
        <f t="shared" si="31"/>
        <v>0</v>
      </c>
      <c r="BR19" s="3"/>
      <c r="BS19" s="3"/>
      <c r="BT19" s="3"/>
      <c r="BU19" s="3"/>
      <c r="BV19" s="3"/>
      <c r="BW19" s="11">
        <f t="shared" si="32"/>
        <v>0</v>
      </c>
      <c r="BX19" s="10"/>
      <c r="BY19" s="7">
        <f t="shared" si="33"/>
        <v>0</v>
      </c>
      <c r="BZ19" s="3"/>
      <c r="CA19" s="3"/>
      <c r="CB19" s="3"/>
      <c r="CC19" s="3"/>
      <c r="CD19" s="3"/>
      <c r="CE19" s="11">
        <f t="shared" si="34"/>
        <v>0</v>
      </c>
      <c r="CF19" s="63">
        <f t="shared" si="35"/>
        <v>1196.1799999999998</v>
      </c>
      <c r="CG19" s="82">
        <v>9</v>
      </c>
      <c r="CH19" s="2"/>
      <c r="CI19" s="6">
        <f t="shared" si="36"/>
        <v>1176.9000000000001</v>
      </c>
      <c r="CJ19" s="6">
        <f t="shared" si="37"/>
        <v>1120</v>
      </c>
      <c r="CK19" s="6">
        <f t="shared" si="38"/>
        <v>1206</v>
      </c>
      <c r="CL19" s="6">
        <f t="shared" si="39"/>
        <v>0</v>
      </c>
      <c r="CM19" s="6">
        <f t="shared" si="40"/>
        <v>1160</v>
      </c>
      <c r="CN19" s="6">
        <f t="shared" si="41"/>
        <v>1226</v>
      </c>
      <c r="CO19" s="6">
        <f t="shared" si="42"/>
        <v>1212</v>
      </c>
      <c r="CP19" s="6">
        <f t="shared" si="43"/>
        <v>0</v>
      </c>
      <c r="CQ19" s="6">
        <f t="shared" si="44"/>
        <v>0</v>
      </c>
      <c r="CR19" s="6">
        <f t="shared" si="45"/>
        <v>0</v>
      </c>
      <c r="CT19" s="6">
        <f t="shared" si="46"/>
        <v>1226</v>
      </c>
      <c r="CU19" s="6">
        <f t="shared" si="47"/>
        <v>1212</v>
      </c>
      <c r="CV19" s="6">
        <f t="shared" si="48"/>
        <v>1206</v>
      </c>
      <c r="CW19" s="6">
        <f t="shared" si="49"/>
        <v>1176.9000000000001</v>
      </c>
      <c r="CX19" s="6">
        <f t="shared" si="50"/>
        <v>1160</v>
      </c>
    </row>
    <row r="20" spans="1:102" x14ac:dyDescent="0.2">
      <c r="A20" s="21" t="s">
        <v>116</v>
      </c>
      <c r="B20" s="121">
        <v>1977</v>
      </c>
      <c r="C20" s="23" t="s">
        <v>63</v>
      </c>
      <c r="D20" s="10">
        <v>510</v>
      </c>
      <c r="E20" s="7">
        <f t="shared" si="15"/>
        <v>1071</v>
      </c>
      <c r="F20" s="3"/>
      <c r="G20" s="3"/>
      <c r="H20" s="3"/>
      <c r="I20" s="3">
        <v>150</v>
      </c>
      <c r="J20" s="3"/>
      <c r="K20" s="11">
        <f t="shared" si="16"/>
        <v>1221</v>
      </c>
      <c r="L20" s="19"/>
      <c r="M20" s="7">
        <f t="shared" si="17"/>
        <v>0</v>
      </c>
      <c r="N20" s="24"/>
      <c r="O20" s="24"/>
      <c r="P20" s="24"/>
      <c r="Q20" s="7"/>
      <c r="R20" s="24"/>
      <c r="S20" s="11">
        <f t="shared" si="18"/>
        <v>0</v>
      </c>
      <c r="T20" s="10"/>
      <c r="U20" s="7">
        <f t="shared" si="19"/>
        <v>0</v>
      </c>
      <c r="V20" s="3"/>
      <c r="W20" s="3"/>
      <c r="X20" s="3"/>
      <c r="Y20" s="3"/>
      <c r="Z20" s="5"/>
      <c r="AA20" s="11">
        <f t="shared" si="20"/>
        <v>0</v>
      </c>
      <c r="AB20" s="19">
        <v>422</v>
      </c>
      <c r="AC20" s="7">
        <f t="shared" si="21"/>
        <v>844</v>
      </c>
      <c r="AD20" s="24"/>
      <c r="AE20" s="24"/>
      <c r="AF20" s="24">
        <v>10</v>
      </c>
      <c r="AG20" s="7">
        <v>80</v>
      </c>
      <c r="AH20" s="24"/>
      <c r="AI20" s="11">
        <f t="shared" si="22"/>
        <v>934</v>
      </c>
      <c r="AJ20" s="10"/>
      <c r="AK20" s="7">
        <f t="shared" si="23"/>
        <v>0</v>
      </c>
      <c r="AL20" s="3"/>
      <c r="AM20" s="3"/>
      <c r="AN20" s="3"/>
      <c r="AO20" s="3"/>
      <c r="AP20" s="3"/>
      <c r="AQ20" s="11">
        <f t="shared" si="24"/>
        <v>0</v>
      </c>
      <c r="AR20" s="10">
        <v>530</v>
      </c>
      <c r="AS20" s="7">
        <f t="shared" si="25"/>
        <v>1060</v>
      </c>
      <c r="AT20" s="3"/>
      <c r="AU20" s="3"/>
      <c r="AV20" s="3"/>
      <c r="AW20" s="3">
        <v>140</v>
      </c>
      <c r="AX20" s="3"/>
      <c r="AY20" s="11">
        <f t="shared" si="26"/>
        <v>1200</v>
      </c>
      <c r="AZ20" s="10">
        <v>530</v>
      </c>
      <c r="BA20" s="7">
        <f t="shared" si="27"/>
        <v>1060</v>
      </c>
      <c r="BB20" s="3"/>
      <c r="BC20" s="3"/>
      <c r="BD20" s="3"/>
      <c r="BE20" s="3">
        <v>100</v>
      </c>
      <c r="BF20" s="3"/>
      <c r="BG20" s="11">
        <f t="shared" si="28"/>
        <v>1160</v>
      </c>
      <c r="BH20" s="10"/>
      <c r="BI20" s="7">
        <f t="shared" si="29"/>
        <v>0</v>
      </c>
      <c r="BJ20" s="3"/>
      <c r="BK20" s="3"/>
      <c r="BL20" s="3"/>
      <c r="BM20" s="3"/>
      <c r="BN20" s="3"/>
      <c r="BO20" s="11">
        <f t="shared" si="30"/>
        <v>0</v>
      </c>
      <c r="BP20" s="10">
        <v>499</v>
      </c>
      <c r="BQ20" s="7">
        <f t="shared" si="31"/>
        <v>1047.9000000000001</v>
      </c>
      <c r="BR20" s="3"/>
      <c r="BS20" s="3"/>
      <c r="BT20" s="3"/>
      <c r="BU20" s="3">
        <v>160</v>
      </c>
      <c r="BV20" s="3"/>
      <c r="BW20" s="11">
        <f t="shared" si="32"/>
        <v>1207.9000000000001</v>
      </c>
      <c r="BX20" s="10"/>
      <c r="BY20" s="7">
        <f t="shared" si="33"/>
        <v>0</v>
      </c>
      <c r="BZ20" s="3"/>
      <c r="CA20" s="3"/>
      <c r="CB20" s="3"/>
      <c r="CC20" s="3"/>
      <c r="CD20" s="3"/>
      <c r="CE20" s="11">
        <f t="shared" si="34"/>
        <v>0</v>
      </c>
      <c r="CF20" s="63">
        <f t="shared" si="35"/>
        <v>1144.58</v>
      </c>
      <c r="CG20" s="82">
        <v>10</v>
      </c>
      <c r="CH20" s="2"/>
      <c r="CI20" s="6">
        <f t="shared" si="36"/>
        <v>1221</v>
      </c>
      <c r="CJ20" s="6">
        <f t="shared" si="37"/>
        <v>0</v>
      </c>
      <c r="CK20" s="6">
        <f t="shared" si="38"/>
        <v>0</v>
      </c>
      <c r="CL20" s="6">
        <f t="shared" si="39"/>
        <v>934</v>
      </c>
      <c r="CM20" s="6">
        <f t="shared" si="40"/>
        <v>0</v>
      </c>
      <c r="CN20" s="6">
        <f t="shared" si="41"/>
        <v>1200</v>
      </c>
      <c r="CO20" s="6">
        <f t="shared" si="42"/>
        <v>1160</v>
      </c>
      <c r="CP20" s="6">
        <f t="shared" si="43"/>
        <v>0</v>
      </c>
      <c r="CQ20" s="6">
        <f t="shared" si="44"/>
        <v>1207.9000000000001</v>
      </c>
      <c r="CR20" s="6">
        <f t="shared" si="45"/>
        <v>0</v>
      </c>
      <c r="CT20" s="6">
        <f t="shared" si="46"/>
        <v>1221</v>
      </c>
      <c r="CU20" s="6">
        <f t="shared" si="47"/>
        <v>1207.9000000000001</v>
      </c>
      <c r="CV20" s="6">
        <f t="shared" si="48"/>
        <v>1200</v>
      </c>
      <c r="CW20" s="6">
        <f t="shared" si="49"/>
        <v>1160</v>
      </c>
      <c r="CX20" s="6">
        <f t="shared" si="50"/>
        <v>934</v>
      </c>
    </row>
    <row r="21" spans="1:102" x14ac:dyDescent="0.2">
      <c r="A21" s="21" t="s">
        <v>53</v>
      </c>
      <c r="B21" s="121">
        <v>1974</v>
      </c>
      <c r="C21" s="23" t="s">
        <v>51</v>
      </c>
      <c r="D21" s="10">
        <v>570</v>
      </c>
      <c r="E21" s="7">
        <f t="shared" si="15"/>
        <v>1197</v>
      </c>
      <c r="F21" s="3"/>
      <c r="G21" s="3"/>
      <c r="H21" s="3">
        <v>500</v>
      </c>
      <c r="I21" s="3">
        <v>150</v>
      </c>
      <c r="J21" s="3">
        <v>200</v>
      </c>
      <c r="K21" s="11">
        <f t="shared" si="16"/>
        <v>2047</v>
      </c>
      <c r="L21" s="19"/>
      <c r="M21" s="7">
        <f t="shared" si="17"/>
        <v>0</v>
      </c>
      <c r="N21" s="24"/>
      <c r="O21" s="24"/>
      <c r="P21" s="24"/>
      <c r="Q21" s="7"/>
      <c r="R21" s="24"/>
      <c r="S21" s="11">
        <f t="shared" si="18"/>
        <v>0</v>
      </c>
      <c r="T21" s="10">
        <v>652</v>
      </c>
      <c r="U21" s="7">
        <f t="shared" si="19"/>
        <v>1304</v>
      </c>
      <c r="V21" s="3"/>
      <c r="W21" s="3"/>
      <c r="X21" s="3">
        <v>300</v>
      </c>
      <c r="Y21" s="3">
        <v>70</v>
      </c>
      <c r="Z21" s="5"/>
      <c r="AA21" s="11">
        <f t="shared" si="20"/>
        <v>1674</v>
      </c>
      <c r="AB21" s="19"/>
      <c r="AC21" s="7">
        <f t="shared" si="21"/>
        <v>0</v>
      </c>
      <c r="AD21" s="24"/>
      <c r="AE21" s="24"/>
      <c r="AF21" s="24"/>
      <c r="AG21" s="7"/>
      <c r="AH21" s="24"/>
      <c r="AI21" s="11">
        <f t="shared" si="22"/>
        <v>0</v>
      </c>
      <c r="AJ21" s="10"/>
      <c r="AK21" s="7">
        <f t="shared" si="23"/>
        <v>0</v>
      </c>
      <c r="AL21" s="3"/>
      <c r="AM21" s="3"/>
      <c r="AN21" s="3"/>
      <c r="AO21" s="3"/>
      <c r="AP21" s="3"/>
      <c r="AQ21" s="11">
        <f t="shared" si="24"/>
        <v>0</v>
      </c>
      <c r="AR21" s="10"/>
      <c r="AS21" s="7">
        <f t="shared" si="25"/>
        <v>0</v>
      </c>
      <c r="AT21" s="3"/>
      <c r="AU21" s="3"/>
      <c r="AV21" s="3"/>
      <c r="AW21" s="3"/>
      <c r="AX21" s="3"/>
      <c r="AY21" s="11">
        <f t="shared" si="26"/>
        <v>0</v>
      </c>
      <c r="AZ21" s="10"/>
      <c r="BA21" s="7">
        <f t="shared" si="27"/>
        <v>0</v>
      </c>
      <c r="BB21" s="3"/>
      <c r="BC21" s="3"/>
      <c r="BD21" s="3"/>
      <c r="BE21" s="3"/>
      <c r="BF21" s="3"/>
      <c r="BG21" s="11">
        <f t="shared" si="28"/>
        <v>0</v>
      </c>
      <c r="BH21" s="10"/>
      <c r="BI21" s="7">
        <f t="shared" si="29"/>
        <v>0</v>
      </c>
      <c r="BJ21" s="3"/>
      <c r="BK21" s="3"/>
      <c r="BL21" s="3"/>
      <c r="BM21" s="3"/>
      <c r="BN21" s="3"/>
      <c r="BO21" s="11">
        <f t="shared" si="30"/>
        <v>0</v>
      </c>
      <c r="BP21" s="10">
        <v>566</v>
      </c>
      <c r="BQ21" s="7">
        <f t="shared" si="31"/>
        <v>1188.6000000000001</v>
      </c>
      <c r="BR21" s="3"/>
      <c r="BS21" s="3"/>
      <c r="BT21" s="3">
        <v>100</v>
      </c>
      <c r="BU21" s="3">
        <v>160</v>
      </c>
      <c r="BV21" s="3">
        <v>200</v>
      </c>
      <c r="BW21" s="11">
        <f t="shared" si="32"/>
        <v>1648.6000000000004</v>
      </c>
      <c r="BX21" s="10"/>
      <c r="BY21" s="7">
        <f t="shared" si="33"/>
        <v>0</v>
      </c>
      <c r="BZ21" s="3"/>
      <c r="CA21" s="3"/>
      <c r="CB21" s="3"/>
      <c r="CC21" s="3"/>
      <c r="CD21" s="3"/>
      <c r="CE21" s="11">
        <f t="shared" si="34"/>
        <v>0</v>
      </c>
      <c r="CF21" s="63">
        <f t="shared" si="35"/>
        <v>1073.92</v>
      </c>
      <c r="CG21" s="82">
        <v>11</v>
      </c>
      <c r="CH21" s="2"/>
      <c r="CI21" s="6">
        <f t="shared" si="36"/>
        <v>2047</v>
      </c>
      <c r="CJ21" s="6">
        <f t="shared" si="37"/>
        <v>0</v>
      </c>
      <c r="CK21" s="6">
        <f t="shared" si="38"/>
        <v>1674</v>
      </c>
      <c r="CL21" s="6">
        <f t="shared" si="39"/>
        <v>0</v>
      </c>
      <c r="CM21" s="6">
        <f t="shared" si="40"/>
        <v>0</v>
      </c>
      <c r="CN21" s="6">
        <f t="shared" si="41"/>
        <v>0</v>
      </c>
      <c r="CO21" s="6">
        <f t="shared" si="42"/>
        <v>0</v>
      </c>
      <c r="CP21" s="6">
        <f t="shared" si="43"/>
        <v>0</v>
      </c>
      <c r="CQ21" s="6">
        <f t="shared" si="44"/>
        <v>1648.6000000000004</v>
      </c>
      <c r="CR21" s="6">
        <f t="shared" si="45"/>
        <v>0</v>
      </c>
      <c r="CT21" s="6">
        <f t="shared" si="46"/>
        <v>2047</v>
      </c>
      <c r="CU21" s="6">
        <f t="shared" si="47"/>
        <v>1674</v>
      </c>
      <c r="CV21" s="6">
        <f t="shared" si="48"/>
        <v>1648.6000000000004</v>
      </c>
      <c r="CW21" s="6">
        <f t="shared" si="49"/>
        <v>0</v>
      </c>
      <c r="CX21" s="6">
        <f t="shared" si="50"/>
        <v>0</v>
      </c>
    </row>
    <row r="22" spans="1:102" x14ac:dyDescent="0.2">
      <c r="A22" s="21" t="s">
        <v>65</v>
      </c>
      <c r="B22" s="121">
        <v>1973</v>
      </c>
      <c r="C22" s="23" t="s">
        <v>152</v>
      </c>
      <c r="D22" s="10">
        <v>533</v>
      </c>
      <c r="E22" s="7">
        <f t="shared" si="15"/>
        <v>1119.3</v>
      </c>
      <c r="F22" s="3"/>
      <c r="G22" s="3"/>
      <c r="H22" s="3"/>
      <c r="I22" s="3">
        <v>150</v>
      </c>
      <c r="J22" s="3"/>
      <c r="K22" s="11">
        <f t="shared" si="16"/>
        <v>1269.3</v>
      </c>
      <c r="L22" s="19"/>
      <c r="M22" s="7">
        <f t="shared" si="17"/>
        <v>0</v>
      </c>
      <c r="N22" s="24"/>
      <c r="O22" s="24"/>
      <c r="P22" s="24"/>
      <c r="Q22" s="7"/>
      <c r="R22" s="24"/>
      <c r="S22" s="11">
        <f t="shared" si="18"/>
        <v>0</v>
      </c>
      <c r="T22" s="10"/>
      <c r="U22" s="7">
        <f t="shared" si="19"/>
        <v>0</v>
      </c>
      <c r="V22" s="3"/>
      <c r="W22" s="3"/>
      <c r="X22" s="3"/>
      <c r="Y22" s="3"/>
      <c r="Z22" s="5"/>
      <c r="AA22" s="11">
        <f t="shared" si="20"/>
        <v>0</v>
      </c>
      <c r="AB22" s="19">
        <v>539</v>
      </c>
      <c r="AC22" s="7">
        <f t="shared" si="21"/>
        <v>1078</v>
      </c>
      <c r="AD22" s="24"/>
      <c r="AE22" s="24"/>
      <c r="AF22" s="24">
        <v>30</v>
      </c>
      <c r="AG22" s="7">
        <v>80</v>
      </c>
      <c r="AH22" s="24"/>
      <c r="AI22" s="11">
        <f t="shared" si="22"/>
        <v>1188</v>
      </c>
      <c r="AJ22" s="10"/>
      <c r="AK22" s="7">
        <f t="shared" si="23"/>
        <v>0</v>
      </c>
      <c r="AL22" s="3"/>
      <c r="AM22" s="3"/>
      <c r="AN22" s="3"/>
      <c r="AO22" s="3"/>
      <c r="AP22" s="3"/>
      <c r="AQ22" s="11">
        <f t="shared" si="24"/>
        <v>0</v>
      </c>
      <c r="AR22" s="10">
        <v>642</v>
      </c>
      <c r="AS22" s="7">
        <f t="shared" si="25"/>
        <v>1284</v>
      </c>
      <c r="AT22" s="3"/>
      <c r="AU22" s="3"/>
      <c r="AV22" s="3">
        <v>80</v>
      </c>
      <c r="AW22" s="3">
        <v>140</v>
      </c>
      <c r="AX22" s="3"/>
      <c r="AY22" s="11">
        <f t="shared" si="26"/>
        <v>1504</v>
      </c>
      <c r="AZ22" s="10"/>
      <c r="BA22" s="7">
        <f t="shared" si="27"/>
        <v>0</v>
      </c>
      <c r="BB22" s="3"/>
      <c r="BC22" s="3"/>
      <c r="BD22" s="3"/>
      <c r="BE22" s="3"/>
      <c r="BF22" s="3"/>
      <c r="BG22" s="11">
        <f t="shared" si="28"/>
        <v>0</v>
      </c>
      <c r="BH22" s="10"/>
      <c r="BI22" s="7">
        <f t="shared" si="29"/>
        <v>0</v>
      </c>
      <c r="BJ22" s="3"/>
      <c r="BK22" s="3"/>
      <c r="BL22" s="3"/>
      <c r="BM22" s="3"/>
      <c r="BN22" s="3"/>
      <c r="BO22" s="11">
        <f t="shared" si="30"/>
        <v>0</v>
      </c>
      <c r="BP22" s="10">
        <v>533</v>
      </c>
      <c r="BQ22" s="7">
        <f t="shared" si="31"/>
        <v>1119.3</v>
      </c>
      <c r="BR22" s="3"/>
      <c r="BS22" s="3"/>
      <c r="BT22" s="3"/>
      <c r="BU22" s="3">
        <v>160</v>
      </c>
      <c r="BV22" s="3"/>
      <c r="BW22" s="11">
        <f t="shared" si="32"/>
        <v>1279.3</v>
      </c>
      <c r="BX22" s="10"/>
      <c r="BY22" s="7">
        <f t="shared" si="33"/>
        <v>0</v>
      </c>
      <c r="BZ22" s="3"/>
      <c r="CA22" s="3"/>
      <c r="CB22" s="3"/>
      <c r="CC22" s="3"/>
      <c r="CD22" s="3"/>
      <c r="CE22" s="11">
        <f t="shared" si="34"/>
        <v>0</v>
      </c>
      <c r="CF22" s="63">
        <f t="shared" si="35"/>
        <v>1048.1200000000001</v>
      </c>
      <c r="CG22" s="82">
        <v>12</v>
      </c>
      <c r="CH22" s="2"/>
      <c r="CI22" s="6">
        <f t="shared" si="36"/>
        <v>1269.3</v>
      </c>
      <c r="CJ22" s="6">
        <f t="shared" si="37"/>
        <v>0</v>
      </c>
      <c r="CK22" s="6">
        <f t="shared" si="38"/>
        <v>0</v>
      </c>
      <c r="CL22" s="6">
        <f t="shared" si="39"/>
        <v>1188</v>
      </c>
      <c r="CM22" s="6">
        <f t="shared" si="40"/>
        <v>0</v>
      </c>
      <c r="CN22" s="6">
        <f t="shared" si="41"/>
        <v>1504</v>
      </c>
      <c r="CO22" s="6">
        <f t="shared" si="42"/>
        <v>0</v>
      </c>
      <c r="CP22" s="6">
        <f t="shared" si="43"/>
        <v>0</v>
      </c>
      <c r="CQ22" s="6">
        <f t="shared" si="44"/>
        <v>1279.3</v>
      </c>
      <c r="CR22" s="6">
        <f t="shared" si="45"/>
        <v>0</v>
      </c>
      <c r="CT22" s="6">
        <f t="shared" si="46"/>
        <v>1504</v>
      </c>
      <c r="CU22" s="6">
        <f t="shared" si="47"/>
        <v>1279.3</v>
      </c>
      <c r="CV22" s="6">
        <f t="shared" si="48"/>
        <v>1269.3</v>
      </c>
      <c r="CW22" s="6">
        <f t="shared" si="49"/>
        <v>1188</v>
      </c>
      <c r="CX22" s="6">
        <f t="shared" si="50"/>
        <v>0</v>
      </c>
    </row>
    <row r="23" spans="1:102" x14ac:dyDescent="0.2">
      <c r="A23" s="21" t="s">
        <v>111</v>
      </c>
      <c r="B23" s="121">
        <v>1958</v>
      </c>
      <c r="C23" s="23" t="s">
        <v>63</v>
      </c>
      <c r="D23" s="10">
        <v>518</v>
      </c>
      <c r="E23" s="7">
        <f t="shared" si="15"/>
        <v>1087.8</v>
      </c>
      <c r="F23" s="3"/>
      <c r="G23" s="3"/>
      <c r="H23" s="3"/>
      <c r="I23" s="3">
        <v>150</v>
      </c>
      <c r="J23" s="3"/>
      <c r="K23" s="11">
        <f t="shared" si="16"/>
        <v>1237.8</v>
      </c>
      <c r="L23" s="19"/>
      <c r="M23" s="7">
        <f t="shared" si="17"/>
        <v>0</v>
      </c>
      <c r="N23" s="24"/>
      <c r="O23" s="24"/>
      <c r="P23" s="24"/>
      <c r="Q23" s="7"/>
      <c r="R23" s="24"/>
      <c r="S23" s="11">
        <f t="shared" si="18"/>
        <v>0</v>
      </c>
      <c r="T23" s="10"/>
      <c r="U23" s="7">
        <f t="shared" si="19"/>
        <v>0</v>
      </c>
      <c r="V23" s="3"/>
      <c r="W23" s="3"/>
      <c r="X23" s="3"/>
      <c r="Y23" s="3"/>
      <c r="Z23" s="5"/>
      <c r="AA23" s="11">
        <f t="shared" si="20"/>
        <v>0</v>
      </c>
      <c r="AB23" s="19">
        <v>490</v>
      </c>
      <c r="AC23" s="7">
        <f t="shared" si="21"/>
        <v>980</v>
      </c>
      <c r="AD23" s="24"/>
      <c r="AE23" s="24"/>
      <c r="AF23" s="24">
        <v>40</v>
      </c>
      <c r="AG23" s="7">
        <v>80</v>
      </c>
      <c r="AH23" s="24"/>
      <c r="AI23" s="11">
        <f t="shared" si="22"/>
        <v>1100</v>
      </c>
      <c r="AJ23" s="10"/>
      <c r="AK23" s="7">
        <f t="shared" si="23"/>
        <v>0</v>
      </c>
      <c r="AL23" s="3"/>
      <c r="AM23" s="3"/>
      <c r="AN23" s="3"/>
      <c r="AO23" s="3"/>
      <c r="AP23" s="3"/>
      <c r="AQ23" s="11">
        <f t="shared" si="24"/>
        <v>0</v>
      </c>
      <c r="AR23" s="10">
        <v>563</v>
      </c>
      <c r="AS23" s="7">
        <f t="shared" si="25"/>
        <v>1126</v>
      </c>
      <c r="AT23" s="3"/>
      <c r="AU23" s="3"/>
      <c r="AV23" s="3"/>
      <c r="AW23" s="3">
        <v>140</v>
      </c>
      <c r="AX23" s="3"/>
      <c r="AY23" s="11">
        <f t="shared" si="26"/>
        <v>1266</v>
      </c>
      <c r="AZ23" s="10"/>
      <c r="BA23" s="7">
        <f t="shared" si="27"/>
        <v>0</v>
      </c>
      <c r="BB23" s="3"/>
      <c r="BC23" s="3"/>
      <c r="BD23" s="3"/>
      <c r="BE23" s="3"/>
      <c r="BF23" s="3"/>
      <c r="BG23" s="11">
        <f t="shared" si="28"/>
        <v>0</v>
      </c>
      <c r="BH23" s="10"/>
      <c r="BI23" s="7">
        <f t="shared" si="29"/>
        <v>0</v>
      </c>
      <c r="BJ23" s="3"/>
      <c r="BK23" s="3"/>
      <c r="BL23" s="3"/>
      <c r="BM23" s="3"/>
      <c r="BN23" s="3"/>
      <c r="BO23" s="11">
        <f t="shared" si="30"/>
        <v>0</v>
      </c>
      <c r="BP23" s="10">
        <v>504</v>
      </c>
      <c r="BQ23" s="7">
        <f t="shared" si="31"/>
        <v>1058.4000000000001</v>
      </c>
      <c r="BR23" s="3"/>
      <c r="BS23" s="3"/>
      <c r="BT23" s="3"/>
      <c r="BU23" s="3">
        <v>160</v>
      </c>
      <c r="BV23" s="3"/>
      <c r="BW23" s="11">
        <f t="shared" si="32"/>
        <v>1218.4000000000001</v>
      </c>
      <c r="BX23" s="10"/>
      <c r="BY23" s="7">
        <f t="shared" si="33"/>
        <v>0</v>
      </c>
      <c r="BZ23" s="3"/>
      <c r="CA23" s="3"/>
      <c r="CB23" s="3"/>
      <c r="CC23" s="3"/>
      <c r="CD23" s="3"/>
      <c r="CE23" s="11">
        <f t="shared" si="34"/>
        <v>0</v>
      </c>
      <c r="CF23" s="63">
        <f t="shared" si="35"/>
        <v>964.44000000000017</v>
      </c>
      <c r="CG23" s="82">
        <v>13</v>
      </c>
      <c r="CH23" s="2"/>
      <c r="CI23" s="6">
        <f t="shared" si="36"/>
        <v>1237.8</v>
      </c>
      <c r="CJ23" s="6">
        <f t="shared" si="37"/>
        <v>0</v>
      </c>
      <c r="CK23" s="6">
        <f t="shared" si="38"/>
        <v>0</v>
      </c>
      <c r="CL23" s="6">
        <f t="shared" si="39"/>
        <v>1100</v>
      </c>
      <c r="CM23" s="6">
        <f t="shared" si="40"/>
        <v>0</v>
      </c>
      <c r="CN23" s="6">
        <f t="shared" si="41"/>
        <v>1266</v>
      </c>
      <c r="CO23" s="6">
        <f t="shared" si="42"/>
        <v>0</v>
      </c>
      <c r="CP23" s="6">
        <f t="shared" si="43"/>
        <v>0</v>
      </c>
      <c r="CQ23" s="6">
        <f t="shared" si="44"/>
        <v>1218.4000000000001</v>
      </c>
      <c r="CR23" s="6">
        <f t="shared" si="45"/>
        <v>0</v>
      </c>
      <c r="CT23" s="6">
        <f t="shared" si="46"/>
        <v>1266</v>
      </c>
      <c r="CU23" s="6">
        <f t="shared" si="47"/>
        <v>1237.8</v>
      </c>
      <c r="CV23" s="6">
        <f t="shared" si="48"/>
        <v>1218.4000000000001</v>
      </c>
      <c r="CW23" s="6">
        <f t="shared" si="49"/>
        <v>1100</v>
      </c>
      <c r="CX23" s="6">
        <f t="shared" si="50"/>
        <v>0</v>
      </c>
    </row>
    <row r="24" spans="1:102" x14ac:dyDescent="0.2">
      <c r="A24" s="21" t="s">
        <v>189</v>
      </c>
      <c r="B24" s="121">
        <v>1990</v>
      </c>
      <c r="C24" s="23" t="s">
        <v>152</v>
      </c>
      <c r="D24" s="10"/>
      <c r="E24" s="7">
        <f t="shared" si="15"/>
        <v>0</v>
      </c>
      <c r="F24" s="3"/>
      <c r="G24" s="3"/>
      <c r="H24" s="3"/>
      <c r="I24" s="3"/>
      <c r="J24" s="3"/>
      <c r="K24" s="11">
        <f t="shared" si="16"/>
        <v>0</v>
      </c>
      <c r="L24" s="19"/>
      <c r="M24" s="7">
        <f t="shared" si="17"/>
        <v>0</v>
      </c>
      <c r="N24" s="24"/>
      <c r="O24" s="24"/>
      <c r="P24" s="24"/>
      <c r="Q24" s="7"/>
      <c r="R24" s="24"/>
      <c r="S24" s="11">
        <f t="shared" si="18"/>
        <v>0</v>
      </c>
      <c r="T24" s="10"/>
      <c r="U24" s="7">
        <f t="shared" si="19"/>
        <v>0</v>
      </c>
      <c r="V24" s="3"/>
      <c r="W24" s="3"/>
      <c r="X24" s="3"/>
      <c r="Y24" s="3"/>
      <c r="Z24" s="5"/>
      <c r="AA24" s="11">
        <f t="shared" si="20"/>
        <v>0</v>
      </c>
      <c r="AB24" s="19"/>
      <c r="AC24" s="7">
        <f t="shared" si="21"/>
        <v>0</v>
      </c>
      <c r="AD24" s="24"/>
      <c r="AE24" s="24"/>
      <c r="AF24" s="24"/>
      <c r="AG24" s="7"/>
      <c r="AH24" s="24"/>
      <c r="AI24" s="11">
        <f t="shared" si="22"/>
        <v>0</v>
      </c>
      <c r="AJ24" s="10"/>
      <c r="AK24" s="7">
        <f t="shared" si="23"/>
        <v>0</v>
      </c>
      <c r="AL24" s="3"/>
      <c r="AM24" s="3"/>
      <c r="AN24" s="3"/>
      <c r="AO24" s="3"/>
      <c r="AP24" s="3"/>
      <c r="AQ24" s="11">
        <f t="shared" si="24"/>
        <v>0</v>
      </c>
      <c r="AR24" s="10"/>
      <c r="AS24" s="7">
        <f t="shared" si="25"/>
        <v>0</v>
      </c>
      <c r="AT24" s="3"/>
      <c r="AU24" s="3"/>
      <c r="AV24" s="3"/>
      <c r="AW24" s="3"/>
      <c r="AX24" s="3"/>
      <c r="AY24" s="11">
        <f t="shared" si="26"/>
        <v>0</v>
      </c>
      <c r="AZ24" s="10"/>
      <c r="BA24" s="7">
        <f t="shared" si="27"/>
        <v>0</v>
      </c>
      <c r="BB24" s="3"/>
      <c r="BC24" s="3"/>
      <c r="BD24" s="3"/>
      <c r="BE24" s="3"/>
      <c r="BF24" s="3"/>
      <c r="BG24" s="11">
        <f t="shared" si="28"/>
        <v>0</v>
      </c>
      <c r="BH24" s="10">
        <v>547</v>
      </c>
      <c r="BI24" s="7">
        <f t="shared" si="29"/>
        <v>1148.7</v>
      </c>
      <c r="BJ24" s="3"/>
      <c r="BK24" s="3"/>
      <c r="BL24" s="3">
        <v>200</v>
      </c>
      <c r="BM24" s="3">
        <v>90</v>
      </c>
      <c r="BN24" s="3"/>
      <c r="BO24" s="11">
        <f t="shared" si="30"/>
        <v>1438.7</v>
      </c>
      <c r="BP24" s="10">
        <v>545</v>
      </c>
      <c r="BQ24" s="7">
        <f t="shared" si="31"/>
        <v>1144.5</v>
      </c>
      <c r="BR24" s="3"/>
      <c r="BS24" s="3"/>
      <c r="BT24" s="3"/>
      <c r="BU24" s="3">
        <v>160</v>
      </c>
      <c r="BV24" s="3"/>
      <c r="BW24" s="11">
        <f t="shared" si="32"/>
        <v>1304.5</v>
      </c>
      <c r="BX24" s="10">
        <v>535</v>
      </c>
      <c r="BY24" s="7">
        <f t="shared" si="33"/>
        <v>1123.5</v>
      </c>
      <c r="BZ24" s="3"/>
      <c r="CA24" s="3"/>
      <c r="CB24" s="3">
        <v>10</v>
      </c>
      <c r="CC24" s="3">
        <v>130</v>
      </c>
      <c r="CD24" s="3"/>
      <c r="CE24" s="11">
        <f t="shared" si="34"/>
        <v>1263.5</v>
      </c>
      <c r="CF24" s="63">
        <f t="shared" si="35"/>
        <v>801.33999999999992</v>
      </c>
      <c r="CG24" s="82">
        <v>14</v>
      </c>
      <c r="CH24" s="2"/>
      <c r="CI24" s="6">
        <f t="shared" si="36"/>
        <v>0</v>
      </c>
      <c r="CJ24" s="6">
        <f t="shared" si="37"/>
        <v>0</v>
      </c>
      <c r="CK24" s="6">
        <f t="shared" si="38"/>
        <v>0</v>
      </c>
      <c r="CL24" s="6">
        <f t="shared" si="39"/>
        <v>0</v>
      </c>
      <c r="CM24" s="6">
        <f t="shared" si="40"/>
        <v>0</v>
      </c>
      <c r="CN24" s="6">
        <f t="shared" si="41"/>
        <v>0</v>
      </c>
      <c r="CO24" s="6">
        <f t="shared" si="42"/>
        <v>0</v>
      </c>
      <c r="CP24" s="6">
        <f t="shared" si="43"/>
        <v>1438.7</v>
      </c>
      <c r="CQ24" s="6">
        <f t="shared" si="44"/>
        <v>1304.5</v>
      </c>
      <c r="CR24" s="6">
        <f t="shared" si="45"/>
        <v>1263.5</v>
      </c>
      <c r="CT24" s="6">
        <f t="shared" si="46"/>
        <v>1438.7</v>
      </c>
      <c r="CU24" s="6">
        <f t="shared" si="47"/>
        <v>1304.5</v>
      </c>
      <c r="CV24" s="6">
        <f t="shared" si="48"/>
        <v>1263.5</v>
      </c>
      <c r="CW24" s="6">
        <f t="shared" si="49"/>
        <v>0</v>
      </c>
      <c r="CX24" s="6">
        <f t="shared" si="50"/>
        <v>0</v>
      </c>
    </row>
    <row r="25" spans="1:102" x14ac:dyDescent="0.2">
      <c r="A25" s="21" t="s">
        <v>159</v>
      </c>
      <c r="B25" s="121">
        <v>1998</v>
      </c>
      <c r="C25" s="23" t="s">
        <v>51</v>
      </c>
      <c r="D25" s="10">
        <v>546</v>
      </c>
      <c r="E25" s="7">
        <f t="shared" si="15"/>
        <v>1146.6000000000001</v>
      </c>
      <c r="F25" s="3"/>
      <c r="G25" s="3"/>
      <c r="H25" s="3">
        <v>60</v>
      </c>
      <c r="I25" s="3">
        <v>150</v>
      </c>
      <c r="J25" s="3"/>
      <c r="K25" s="11">
        <f t="shared" si="16"/>
        <v>1356.6000000000001</v>
      </c>
      <c r="L25" s="19"/>
      <c r="M25" s="7">
        <f t="shared" si="17"/>
        <v>0</v>
      </c>
      <c r="N25" s="24"/>
      <c r="O25" s="24"/>
      <c r="P25" s="24"/>
      <c r="Q25" s="7"/>
      <c r="R25" s="24"/>
      <c r="S25" s="11">
        <f t="shared" si="18"/>
        <v>0</v>
      </c>
      <c r="T25" s="10">
        <v>593</v>
      </c>
      <c r="U25" s="7">
        <f t="shared" si="19"/>
        <v>1186</v>
      </c>
      <c r="V25" s="3"/>
      <c r="W25" s="3"/>
      <c r="X25" s="3">
        <v>20</v>
      </c>
      <c r="Y25" s="3">
        <v>70</v>
      </c>
      <c r="Z25" s="5"/>
      <c r="AA25" s="11">
        <f t="shared" si="20"/>
        <v>1276</v>
      </c>
      <c r="AB25" s="19"/>
      <c r="AC25" s="7">
        <f t="shared" si="21"/>
        <v>0</v>
      </c>
      <c r="AD25" s="24"/>
      <c r="AE25" s="24"/>
      <c r="AF25" s="24"/>
      <c r="AG25" s="7"/>
      <c r="AH25" s="24"/>
      <c r="AI25" s="11">
        <f t="shared" si="22"/>
        <v>0</v>
      </c>
      <c r="AJ25" s="10"/>
      <c r="AK25" s="7">
        <f t="shared" si="23"/>
        <v>0</v>
      </c>
      <c r="AL25" s="3"/>
      <c r="AM25" s="3"/>
      <c r="AN25" s="3"/>
      <c r="AO25" s="3"/>
      <c r="AP25" s="3"/>
      <c r="AQ25" s="11">
        <f t="shared" si="24"/>
        <v>0</v>
      </c>
      <c r="AR25" s="10"/>
      <c r="AS25" s="7">
        <f t="shared" si="25"/>
        <v>0</v>
      </c>
      <c r="AT25" s="3"/>
      <c r="AU25" s="3"/>
      <c r="AV25" s="3"/>
      <c r="AW25" s="3"/>
      <c r="AX25" s="3"/>
      <c r="AY25" s="11">
        <f t="shared" si="26"/>
        <v>0</v>
      </c>
      <c r="AZ25" s="10"/>
      <c r="BA25" s="7">
        <f t="shared" si="27"/>
        <v>0</v>
      </c>
      <c r="BB25" s="3"/>
      <c r="BC25" s="3"/>
      <c r="BD25" s="3"/>
      <c r="BE25" s="3"/>
      <c r="BF25" s="3"/>
      <c r="BG25" s="11">
        <f t="shared" si="28"/>
        <v>0</v>
      </c>
      <c r="BH25" s="10"/>
      <c r="BI25" s="7">
        <f t="shared" si="29"/>
        <v>0</v>
      </c>
      <c r="BJ25" s="3"/>
      <c r="BK25" s="3"/>
      <c r="BL25" s="3"/>
      <c r="BM25" s="3"/>
      <c r="BN25" s="3"/>
      <c r="BO25" s="11">
        <f t="shared" si="30"/>
        <v>0</v>
      </c>
      <c r="BP25" s="10">
        <v>513</v>
      </c>
      <c r="BQ25" s="7">
        <f t="shared" si="31"/>
        <v>1077.3</v>
      </c>
      <c r="BR25" s="3"/>
      <c r="BS25" s="3"/>
      <c r="BT25" s="3"/>
      <c r="BU25" s="3">
        <v>160</v>
      </c>
      <c r="BV25" s="3"/>
      <c r="BW25" s="11">
        <f t="shared" si="32"/>
        <v>1237.3</v>
      </c>
      <c r="BX25" s="10"/>
      <c r="BY25" s="7">
        <f t="shared" si="33"/>
        <v>0</v>
      </c>
      <c r="BZ25" s="3"/>
      <c r="CA25" s="3"/>
      <c r="CB25" s="3"/>
      <c r="CC25" s="3"/>
      <c r="CD25" s="3"/>
      <c r="CE25" s="11">
        <f t="shared" si="34"/>
        <v>0</v>
      </c>
      <c r="CF25" s="63">
        <f t="shared" si="35"/>
        <v>773.98000000000013</v>
      </c>
      <c r="CG25" s="82">
        <v>15</v>
      </c>
      <c r="CH25" s="2"/>
      <c r="CI25" s="6">
        <f t="shared" si="36"/>
        <v>1356.6000000000001</v>
      </c>
      <c r="CJ25" s="6">
        <f t="shared" si="37"/>
        <v>0</v>
      </c>
      <c r="CK25" s="6">
        <f t="shared" si="38"/>
        <v>1276</v>
      </c>
      <c r="CL25" s="6">
        <f t="shared" si="39"/>
        <v>0</v>
      </c>
      <c r="CM25" s="6">
        <f t="shared" si="40"/>
        <v>0</v>
      </c>
      <c r="CN25" s="6">
        <f t="shared" si="41"/>
        <v>0</v>
      </c>
      <c r="CO25" s="6">
        <f t="shared" si="42"/>
        <v>0</v>
      </c>
      <c r="CP25" s="6">
        <f t="shared" si="43"/>
        <v>0</v>
      </c>
      <c r="CQ25" s="6">
        <f t="shared" si="44"/>
        <v>1237.3</v>
      </c>
      <c r="CR25" s="6">
        <f t="shared" si="45"/>
        <v>0</v>
      </c>
      <c r="CT25" s="6">
        <f t="shared" si="46"/>
        <v>1356.6000000000001</v>
      </c>
      <c r="CU25" s="6">
        <f t="shared" si="47"/>
        <v>1276</v>
      </c>
      <c r="CV25" s="6">
        <f t="shared" si="48"/>
        <v>1237.3</v>
      </c>
      <c r="CW25" s="6">
        <f t="shared" si="49"/>
        <v>0</v>
      </c>
      <c r="CX25" s="6">
        <f t="shared" si="50"/>
        <v>0</v>
      </c>
    </row>
    <row r="26" spans="1:102" x14ac:dyDescent="0.2">
      <c r="A26" s="21" t="s">
        <v>120</v>
      </c>
      <c r="B26" s="121">
        <v>1972</v>
      </c>
      <c r="C26" s="23" t="s">
        <v>63</v>
      </c>
      <c r="D26" s="10">
        <v>526</v>
      </c>
      <c r="E26" s="7">
        <f t="shared" si="15"/>
        <v>1104.6000000000001</v>
      </c>
      <c r="F26" s="3"/>
      <c r="G26" s="3"/>
      <c r="H26" s="3"/>
      <c r="I26" s="3">
        <v>150</v>
      </c>
      <c r="J26" s="3"/>
      <c r="K26" s="11">
        <f t="shared" si="16"/>
        <v>1254.6000000000001</v>
      </c>
      <c r="L26" s="19"/>
      <c r="M26" s="7">
        <f t="shared" si="17"/>
        <v>0</v>
      </c>
      <c r="N26" s="24"/>
      <c r="O26" s="24"/>
      <c r="P26" s="24"/>
      <c r="Q26" s="7"/>
      <c r="R26" s="24"/>
      <c r="S26" s="11">
        <f t="shared" si="18"/>
        <v>0</v>
      </c>
      <c r="T26" s="10"/>
      <c r="U26" s="7">
        <f t="shared" si="19"/>
        <v>0</v>
      </c>
      <c r="V26" s="3"/>
      <c r="W26" s="3"/>
      <c r="X26" s="3"/>
      <c r="Y26" s="3"/>
      <c r="Z26" s="5"/>
      <c r="AA26" s="11">
        <f t="shared" si="20"/>
        <v>0</v>
      </c>
      <c r="AB26" s="19"/>
      <c r="AC26" s="7">
        <f t="shared" si="21"/>
        <v>0</v>
      </c>
      <c r="AD26" s="24"/>
      <c r="AE26" s="24"/>
      <c r="AF26" s="24"/>
      <c r="AG26" s="7"/>
      <c r="AH26" s="24"/>
      <c r="AI26" s="11">
        <f t="shared" si="22"/>
        <v>0</v>
      </c>
      <c r="AJ26" s="10"/>
      <c r="AK26" s="7">
        <f t="shared" si="23"/>
        <v>0</v>
      </c>
      <c r="AL26" s="3"/>
      <c r="AM26" s="3"/>
      <c r="AN26" s="3"/>
      <c r="AO26" s="3"/>
      <c r="AP26" s="3"/>
      <c r="AQ26" s="11">
        <f t="shared" si="24"/>
        <v>0</v>
      </c>
      <c r="AR26" s="10"/>
      <c r="AS26" s="7">
        <f t="shared" si="25"/>
        <v>0</v>
      </c>
      <c r="AT26" s="3"/>
      <c r="AU26" s="3"/>
      <c r="AV26" s="3"/>
      <c r="AW26" s="3"/>
      <c r="AX26" s="3"/>
      <c r="AY26" s="11">
        <f t="shared" si="26"/>
        <v>0</v>
      </c>
      <c r="AZ26" s="10"/>
      <c r="BA26" s="7">
        <f t="shared" si="27"/>
        <v>0</v>
      </c>
      <c r="BB26" s="3"/>
      <c r="BC26" s="3"/>
      <c r="BD26" s="3"/>
      <c r="BE26" s="3"/>
      <c r="BF26" s="3"/>
      <c r="BG26" s="11">
        <f t="shared" si="28"/>
        <v>0</v>
      </c>
      <c r="BH26" s="10">
        <v>523</v>
      </c>
      <c r="BI26" s="7">
        <f t="shared" si="29"/>
        <v>1098.3</v>
      </c>
      <c r="BJ26" s="3"/>
      <c r="BK26" s="3"/>
      <c r="BL26" s="3"/>
      <c r="BM26" s="3">
        <v>90</v>
      </c>
      <c r="BN26" s="3"/>
      <c r="BO26" s="11">
        <f t="shared" si="30"/>
        <v>1188.3</v>
      </c>
      <c r="BP26" s="10">
        <v>522</v>
      </c>
      <c r="BQ26" s="7">
        <f t="shared" si="31"/>
        <v>1096.2</v>
      </c>
      <c r="BR26" s="3"/>
      <c r="BS26" s="3"/>
      <c r="BT26" s="3"/>
      <c r="BU26" s="3">
        <v>160</v>
      </c>
      <c r="BV26" s="3"/>
      <c r="BW26" s="11">
        <f t="shared" si="32"/>
        <v>1256.2</v>
      </c>
      <c r="BX26" s="10"/>
      <c r="BY26" s="7">
        <f t="shared" si="33"/>
        <v>0</v>
      </c>
      <c r="BZ26" s="3"/>
      <c r="CA26" s="3"/>
      <c r="CB26" s="3"/>
      <c r="CC26" s="3"/>
      <c r="CD26" s="3"/>
      <c r="CE26" s="11">
        <f t="shared" si="34"/>
        <v>0</v>
      </c>
      <c r="CF26" s="63">
        <f t="shared" si="35"/>
        <v>739.82</v>
      </c>
      <c r="CG26" s="82">
        <v>16</v>
      </c>
      <c r="CH26" s="2"/>
      <c r="CI26" s="6">
        <f t="shared" si="36"/>
        <v>1254.6000000000001</v>
      </c>
      <c r="CJ26" s="6">
        <f t="shared" si="37"/>
        <v>0</v>
      </c>
      <c r="CK26" s="6">
        <f t="shared" si="38"/>
        <v>0</v>
      </c>
      <c r="CL26" s="6">
        <f t="shared" si="39"/>
        <v>0</v>
      </c>
      <c r="CM26" s="6">
        <f t="shared" si="40"/>
        <v>0</v>
      </c>
      <c r="CN26" s="6">
        <f t="shared" si="41"/>
        <v>0</v>
      </c>
      <c r="CO26" s="6">
        <f t="shared" si="42"/>
        <v>0</v>
      </c>
      <c r="CP26" s="6">
        <f t="shared" si="43"/>
        <v>1188.3</v>
      </c>
      <c r="CQ26" s="6">
        <f t="shared" si="44"/>
        <v>1256.2</v>
      </c>
      <c r="CR26" s="6">
        <f t="shared" si="45"/>
        <v>0</v>
      </c>
      <c r="CT26" s="6">
        <f t="shared" si="46"/>
        <v>1256.2</v>
      </c>
      <c r="CU26" s="6">
        <f t="shared" si="47"/>
        <v>1254.6000000000001</v>
      </c>
      <c r="CV26" s="6">
        <f t="shared" si="48"/>
        <v>1188.3</v>
      </c>
      <c r="CW26" s="6">
        <f t="shared" si="49"/>
        <v>0</v>
      </c>
      <c r="CX26" s="6">
        <f t="shared" si="50"/>
        <v>0</v>
      </c>
    </row>
    <row r="27" spans="1:102" x14ac:dyDescent="0.2">
      <c r="A27" s="21" t="s">
        <v>93</v>
      </c>
      <c r="B27" s="121">
        <v>1985</v>
      </c>
      <c r="C27" s="23" t="s">
        <v>63</v>
      </c>
      <c r="D27" s="10">
        <v>556</v>
      </c>
      <c r="E27" s="7">
        <f t="shared" si="15"/>
        <v>1167.6000000000001</v>
      </c>
      <c r="F27" s="3"/>
      <c r="G27" s="3"/>
      <c r="H27" s="3">
        <v>60</v>
      </c>
      <c r="I27" s="3">
        <v>150</v>
      </c>
      <c r="J27" s="3"/>
      <c r="K27" s="11">
        <f t="shared" si="16"/>
        <v>1377.6000000000001</v>
      </c>
      <c r="L27" s="19"/>
      <c r="M27" s="7">
        <f t="shared" si="17"/>
        <v>0</v>
      </c>
      <c r="N27" s="24"/>
      <c r="O27" s="24"/>
      <c r="P27" s="24"/>
      <c r="Q27" s="7"/>
      <c r="R27" s="24"/>
      <c r="S27" s="11">
        <f t="shared" si="18"/>
        <v>0</v>
      </c>
      <c r="T27" s="10"/>
      <c r="U27" s="7">
        <f t="shared" si="19"/>
        <v>0</v>
      </c>
      <c r="V27" s="3"/>
      <c r="W27" s="3"/>
      <c r="X27" s="3"/>
      <c r="Y27" s="3"/>
      <c r="Z27" s="5"/>
      <c r="AA27" s="11">
        <f t="shared" si="20"/>
        <v>0</v>
      </c>
      <c r="AB27" s="19"/>
      <c r="AC27" s="7">
        <f t="shared" si="21"/>
        <v>0</v>
      </c>
      <c r="AD27" s="24"/>
      <c r="AE27" s="24"/>
      <c r="AF27" s="24"/>
      <c r="AG27" s="7"/>
      <c r="AH27" s="24"/>
      <c r="AI27" s="11">
        <f t="shared" si="22"/>
        <v>0</v>
      </c>
      <c r="AJ27" s="10"/>
      <c r="AK27" s="7">
        <f t="shared" si="23"/>
        <v>0</v>
      </c>
      <c r="AL27" s="3"/>
      <c r="AM27" s="3"/>
      <c r="AN27" s="3"/>
      <c r="AO27" s="3"/>
      <c r="AP27" s="3"/>
      <c r="AQ27" s="11">
        <f t="shared" si="24"/>
        <v>0</v>
      </c>
      <c r="AR27" s="10">
        <v>641</v>
      </c>
      <c r="AS27" s="7">
        <f t="shared" si="25"/>
        <v>1282</v>
      </c>
      <c r="AT27" s="3"/>
      <c r="AU27" s="3"/>
      <c r="AV27" s="3">
        <v>700</v>
      </c>
      <c r="AW27" s="3">
        <v>140</v>
      </c>
      <c r="AX27" s="3"/>
      <c r="AY27" s="11">
        <f t="shared" si="26"/>
        <v>2122</v>
      </c>
      <c r="AZ27" s="10"/>
      <c r="BA27" s="7">
        <f t="shared" si="27"/>
        <v>0</v>
      </c>
      <c r="BB27" s="3"/>
      <c r="BC27" s="3"/>
      <c r="BD27" s="3"/>
      <c r="BE27" s="3"/>
      <c r="BF27" s="3"/>
      <c r="BG27" s="11">
        <f t="shared" si="28"/>
        <v>0</v>
      </c>
      <c r="BH27" s="10"/>
      <c r="BI27" s="7">
        <f t="shared" si="29"/>
        <v>0</v>
      </c>
      <c r="BJ27" s="3"/>
      <c r="BK27" s="3"/>
      <c r="BL27" s="3"/>
      <c r="BM27" s="3"/>
      <c r="BN27" s="3"/>
      <c r="BO27" s="11">
        <f t="shared" si="30"/>
        <v>0</v>
      </c>
      <c r="BP27" s="10"/>
      <c r="BQ27" s="7">
        <f t="shared" si="31"/>
        <v>0</v>
      </c>
      <c r="BR27" s="3"/>
      <c r="BS27" s="3"/>
      <c r="BT27" s="3"/>
      <c r="BU27" s="3"/>
      <c r="BV27" s="3"/>
      <c r="BW27" s="11">
        <f t="shared" si="32"/>
        <v>0</v>
      </c>
      <c r="BX27" s="10"/>
      <c r="BY27" s="7">
        <f t="shared" si="33"/>
        <v>0</v>
      </c>
      <c r="BZ27" s="3"/>
      <c r="CA27" s="3"/>
      <c r="CB27" s="3"/>
      <c r="CC27" s="3"/>
      <c r="CD27" s="3"/>
      <c r="CE27" s="11">
        <f t="shared" si="34"/>
        <v>0</v>
      </c>
      <c r="CF27" s="63">
        <f t="shared" si="35"/>
        <v>699.92000000000007</v>
      </c>
      <c r="CG27" s="82">
        <v>17</v>
      </c>
      <c r="CH27" s="2"/>
      <c r="CI27" s="6">
        <f t="shared" si="36"/>
        <v>1377.6000000000001</v>
      </c>
      <c r="CJ27" s="6">
        <f t="shared" si="37"/>
        <v>0</v>
      </c>
      <c r="CK27" s="6">
        <f t="shared" si="38"/>
        <v>0</v>
      </c>
      <c r="CL27" s="6">
        <f t="shared" si="39"/>
        <v>0</v>
      </c>
      <c r="CM27" s="6">
        <f t="shared" si="40"/>
        <v>0</v>
      </c>
      <c r="CN27" s="6">
        <f t="shared" si="41"/>
        <v>2122</v>
      </c>
      <c r="CO27" s="6">
        <f t="shared" si="42"/>
        <v>0</v>
      </c>
      <c r="CP27" s="6">
        <f t="shared" si="43"/>
        <v>0</v>
      </c>
      <c r="CQ27" s="6">
        <f t="shared" si="44"/>
        <v>0</v>
      </c>
      <c r="CR27" s="6">
        <f t="shared" si="45"/>
        <v>0</v>
      </c>
      <c r="CT27" s="6">
        <f t="shared" si="46"/>
        <v>2122</v>
      </c>
      <c r="CU27" s="6">
        <f t="shared" si="47"/>
        <v>1377.6000000000001</v>
      </c>
      <c r="CV27" s="6">
        <f t="shared" si="48"/>
        <v>0</v>
      </c>
      <c r="CW27" s="6">
        <f t="shared" si="49"/>
        <v>0</v>
      </c>
      <c r="CX27" s="6">
        <f t="shared" si="50"/>
        <v>0</v>
      </c>
    </row>
    <row r="28" spans="1:102" x14ac:dyDescent="0.2">
      <c r="A28" s="21" t="s">
        <v>190</v>
      </c>
      <c r="B28" s="121">
        <v>1960</v>
      </c>
      <c r="C28" s="23" t="s">
        <v>152</v>
      </c>
      <c r="D28" s="10"/>
      <c r="E28" s="7">
        <f t="shared" si="15"/>
        <v>0</v>
      </c>
      <c r="F28" s="3"/>
      <c r="G28" s="3"/>
      <c r="H28" s="3"/>
      <c r="I28" s="3"/>
      <c r="J28" s="3"/>
      <c r="K28" s="11">
        <f t="shared" si="16"/>
        <v>0</v>
      </c>
      <c r="L28" s="19"/>
      <c r="M28" s="7">
        <f t="shared" si="17"/>
        <v>0</v>
      </c>
      <c r="N28" s="24"/>
      <c r="O28" s="24"/>
      <c r="P28" s="24"/>
      <c r="Q28" s="7"/>
      <c r="R28" s="24"/>
      <c r="S28" s="11">
        <f t="shared" si="18"/>
        <v>0</v>
      </c>
      <c r="T28" s="10"/>
      <c r="U28" s="7">
        <f t="shared" si="19"/>
        <v>0</v>
      </c>
      <c r="V28" s="3"/>
      <c r="W28" s="3"/>
      <c r="X28" s="3"/>
      <c r="Y28" s="3"/>
      <c r="Z28" s="5"/>
      <c r="AA28" s="11">
        <f t="shared" si="20"/>
        <v>0</v>
      </c>
      <c r="AB28" s="19"/>
      <c r="AC28" s="7">
        <f t="shared" si="21"/>
        <v>0</v>
      </c>
      <c r="AD28" s="24"/>
      <c r="AE28" s="24"/>
      <c r="AF28" s="24"/>
      <c r="AG28" s="7"/>
      <c r="AH28" s="24"/>
      <c r="AI28" s="11">
        <f t="shared" si="22"/>
        <v>0</v>
      </c>
      <c r="AJ28" s="10"/>
      <c r="AK28" s="7">
        <f t="shared" si="23"/>
        <v>0</v>
      </c>
      <c r="AL28" s="3"/>
      <c r="AM28" s="3"/>
      <c r="AN28" s="3"/>
      <c r="AO28" s="3"/>
      <c r="AP28" s="3"/>
      <c r="AQ28" s="11">
        <f t="shared" si="24"/>
        <v>0</v>
      </c>
      <c r="AR28" s="10"/>
      <c r="AS28" s="7">
        <f t="shared" si="25"/>
        <v>0</v>
      </c>
      <c r="AT28" s="3"/>
      <c r="AU28" s="3"/>
      <c r="AV28" s="3"/>
      <c r="AW28" s="3"/>
      <c r="AX28" s="3"/>
      <c r="AY28" s="11">
        <f t="shared" si="26"/>
        <v>0</v>
      </c>
      <c r="AZ28" s="10"/>
      <c r="BA28" s="7">
        <f t="shared" si="27"/>
        <v>0</v>
      </c>
      <c r="BB28" s="3"/>
      <c r="BC28" s="3"/>
      <c r="BD28" s="3"/>
      <c r="BE28" s="3"/>
      <c r="BF28" s="3"/>
      <c r="BG28" s="11">
        <f t="shared" si="28"/>
        <v>0</v>
      </c>
      <c r="BH28" s="10">
        <v>563</v>
      </c>
      <c r="BI28" s="7">
        <f t="shared" si="29"/>
        <v>1182.3</v>
      </c>
      <c r="BJ28" s="3"/>
      <c r="BK28" s="3"/>
      <c r="BL28" s="3">
        <v>10</v>
      </c>
      <c r="BM28" s="3">
        <v>90</v>
      </c>
      <c r="BN28" s="3"/>
      <c r="BO28" s="11">
        <f t="shared" si="30"/>
        <v>1282.3</v>
      </c>
      <c r="BP28" s="10"/>
      <c r="BQ28" s="7">
        <f t="shared" si="31"/>
        <v>0</v>
      </c>
      <c r="BR28" s="3"/>
      <c r="BS28" s="3"/>
      <c r="BT28" s="3"/>
      <c r="BU28" s="3"/>
      <c r="BV28" s="3"/>
      <c r="BW28" s="11">
        <f t="shared" si="32"/>
        <v>0</v>
      </c>
      <c r="BX28" s="10">
        <v>560</v>
      </c>
      <c r="BY28" s="7">
        <f t="shared" si="33"/>
        <v>1176</v>
      </c>
      <c r="BZ28" s="3"/>
      <c r="CA28" s="3"/>
      <c r="CB28" s="3">
        <v>200</v>
      </c>
      <c r="CC28" s="3">
        <v>130</v>
      </c>
      <c r="CD28" s="3"/>
      <c r="CE28" s="11">
        <f t="shared" si="34"/>
        <v>1506</v>
      </c>
      <c r="CF28" s="63">
        <f t="shared" si="35"/>
        <v>557.66000000000008</v>
      </c>
      <c r="CG28" s="82">
        <v>18</v>
      </c>
      <c r="CH28" s="2"/>
      <c r="CI28" s="6">
        <f t="shared" si="36"/>
        <v>0</v>
      </c>
      <c r="CJ28" s="6">
        <f t="shared" si="37"/>
        <v>0</v>
      </c>
      <c r="CK28" s="6">
        <f t="shared" si="38"/>
        <v>0</v>
      </c>
      <c r="CL28" s="6">
        <f t="shared" si="39"/>
        <v>0</v>
      </c>
      <c r="CM28" s="6">
        <f t="shared" si="40"/>
        <v>0</v>
      </c>
      <c r="CN28" s="6">
        <f t="shared" si="41"/>
        <v>0</v>
      </c>
      <c r="CO28" s="6">
        <f t="shared" si="42"/>
        <v>0</v>
      </c>
      <c r="CP28" s="6">
        <f t="shared" si="43"/>
        <v>1282.3</v>
      </c>
      <c r="CQ28" s="6">
        <f t="shared" si="44"/>
        <v>0</v>
      </c>
      <c r="CR28" s="6">
        <f t="shared" si="45"/>
        <v>1506</v>
      </c>
      <c r="CT28" s="6">
        <f t="shared" si="46"/>
        <v>1506</v>
      </c>
      <c r="CU28" s="6">
        <f t="shared" si="47"/>
        <v>1282.3</v>
      </c>
      <c r="CV28" s="6">
        <f t="shared" si="48"/>
        <v>0</v>
      </c>
      <c r="CW28" s="6">
        <f t="shared" si="49"/>
        <v>0</v>
      </c>
      <c r="CX28" s="6">
        <f t="shared" si="50"/>
        <v>0</v>
      </c>
    </row>
    <row r="29" spans="1:102" x14ac:dyDescent="0.2">
      <c r="A29" s="21" t="s">
        <v>196</v>
      </c>
      <c r="B29" s="121">
        <v>1986</v>
      </c>
      <c r="C29" s="23" t="s">
        <v>74</v>
      </c>
      <c r="D29" s="10"/>
      <c r="E29" s="7">
        <f t="shared" si="15"/>
        <v>0</v>
      </c>
      <c r="F29" s="3"/>
      <c r="G29" s="3"/>
      <c r="H29" s="3"/>
      <c r="I29" s="3"/>
      <c r="J29" s="3"/>
      <c r="K29" s="11">
        <f t="shared" si="16"/>
        <v>0</v>
      </c>
      <c r="L29" s="19"/>
      <c r="M29" s="7">
        <f t="shared" si="17"/>
        <v>0</v>
      </c>
      <c r="N29" s="24"/>
      <c r="O29" s="24"/>
      <c r="P29" s="24"/>
      <c r="Q29" s="7"/>
      <c r="R29" s="24"/>
      <c r="S29" s="11">
        <f t="shared" si="18"/>
        <v>0</v>
      </c>
      <c r="T29" s="10"/>
      <c r="U29" s="7">
        <f t="shared" si="19"/>
        <v>0</v>
      </c>
      <c r="V29" s="3"/>
      <c r="W29" s="3"/>
      <c r="X29" s="3"/>
      <c r="Y29" s="3"/>
      <c r="Z29" s="5"/>
      <c r="AA29" s="11">
        <f t="shared" si="20"/>
        <v>0</v>
      </c>
      <c r="AB29" s="19"/>
      <c r="AC29" s="7">
        <f t="shared" si="21"/>
        <v>0</v>
      </c>
      <c r="AD29" s="24"/>
      <c r="AE29" s="24"/>
      <c r="AF29" s="24"/>
      <c r="AG29" s="7"/>
      <c r="AH29" s="24"/>
      <c r="AI29" s="11">
        <f t="shared" si="22"/>
        <v>0</v>
      </c>
      <c r="AJ29" s="10"/>
      <c r="AK29" s="7">
        <f t="shared" si="23"/>
        <v>0</v>
      </c>
      <c r="AL29" s="3"/>
      <c r="AM29" s="3"/>
      <c r="AN29" s="3"/>
      <c r="AO29" s="3"/>
      <c r="AP29" s="3"/>
      <c r="AQ29" s="11">
        <f t="shared" si="24"/>
        <v>0</v>
      </c>
      <c r="AR29" s="10"/>
      <c r="AS29" s="7">
        <f t="shared" si="25"/>
        <v>0</v>
      </c>
      <c r="AT29" s="3"/>
      <c r="AU29" s="3"/>
      <c r="AV29" s="3"/>
      <c r="AW29" s="3"/>
      <c r="AX29" s="3"/>
      <c r="AY29" s="11">
        <f t="shared" si="26"/>
        <v>0</v>
      </c>
      <c r="AZ29" s="10"/>
      <c r="BA29" s="7">
        <f t="shared" si="27"/>
        <v>0</v>
      </c>
      <c r="BB29" s="3"/>
      <c r="BC29" s="3"/>
      <c r="BD29" s="3"/>
      <c r="BE29" s="3"/>
      <c r="BF29" s="3"/>
      <c r="BG29" s="11">
        <f t="shared" si="28"/>
        <v>0</v>
      </c>
      <c r="BH29" s="10"/>
      <c r="BI29" s="7">
        <f t="shared" si="29"/>
        <v>0</v>
      </c>
      <c r="BJ29" s="3"/>
      <c r="BK29" s="3"/>
      <c r="BL29" s="3"/>
      <c r="BM29" s="3"/>
      <c r="BN29" s="3"/>
      <c r="BO29" s="11">
        <f t="shared" si="30"/>
        <v>0</v>
      </c>
      <c r="BP29" s="10">
        <v>554</v>
      </c>
      <c r="BQ29" s="7">
        <f t="shared" si="31"/>
        <v>1163.4000000000001</v>
      </c>
      <c r="BR29" s="3"/>
      <c r="BS29" s="3"/>
      <c r="BT29" s="3">
        <v>20</v>
      </c>
      <c r="BU29" s="3">
        <v>160</v>
      </c>
      <c r="BV29" s="3"/>
      <c r="BW29" s="11">
        <f t="shared" si="32"/>
        <v>1343.4</v>
      </c>
      <c r="BX29" s="10">
        <v>544</v>
      </c>
      <c r="BY29" s="7">
        <f t="shared" si="33"/>
        <v>1142.4000000000001</v>
      </c>
      <c r="BZ29" s="3"/>
      <c r="CA29" s="3"/>
      <c r="CB29" s="3"/>
      <c r="CC29" s="3">
        <v>130</v>
      </c>
      <c r="CD29" s="3"/>
      <c r="CE29" s="11">
        <f t="shared" si="34"/>
        <v>1272.4000000000001</v>
      </c>
      <c r="CF29" s="63">
        <f t="shared" si="35"/>
        <v>523.16000000000008</v>
      </c>
      <c r="CG29" s="82">
        <v>19</v>
      </c>
      <c r="CH29" s="2"/>
      <c r="CI29" s="6">
        <f t="shared" si="36"/>
        <v>0</v>
      </c>
      <c r="CJ29" s="6">
        <f t="shared" si="37"/>
        <v>0</v>
      </c>
      <c r="CK29" s="6">
        <f t="shared" si="38"/>
        <v>0</v>
      </c>
      <c r="CL29" s="6">
        <f t="shared" si="39"/>
        <v>0</v>
      </c>
      <c r="CM29" s="6">
        <f t="shared" si="40"/>
        <v>0</v>
      </c>
      <c r="CN29" s="6">
        <f t="shared" si="41"/>
        <v>0</v>
      </c>
      <c r="CO29" s="6">
        <f t="shared" si="42"/>
        <v>0</v>
      </c>
      <c r="CP29" s="6">
        <f t="shared" si="43"/>
        <v>0</v>
      </c>
      <c r="CQ29" s="6">
        <f t="shared" si="44"/>
        <v>1343.4</v>
      </c>
      <c r="CR29" s="6">
        <f t="shared" si="45"/>
        <v>1272.4000000000001</v>
      </c>
      <c r="CT29" s="6">
        <f t="shared" si="46"/>
        <v>1343.4</v>
      </c>
      <c r="CU29" s="6">
        <f t="shared" si="47"/>
        <v>1272.4000000000001</v>
      </c>
      <c r="CV29" s="6">
        <f t="shared" si="48"/>
        <v>0</v>
      </c>
      <c r="CW29" s="6">
        <f t="shared" si="49"/>
        <v>0</v>
      </c>
      <c r="CX29" s="6">
        <f t="shared" si="50"/>
        <v>0</v>
      </c>
    </row>
    <row r="30" spans="1:102" x14ac:dyDescent="0.2">
      <c r="A30" s="21" t="s">
        <v>37</v>
      </c>
      <c r="B30" s="121">
        <v>1963</v>
      </c>
      <c r="C30" s="23" t="s">
        <v>33</v>
      </c>
      <c r="D30" s="10">
        <v>569</v>
      </c>
      <c r="E30" s="7">
        <f t="shared" si="15"/>
        <v>1194.9000000000001</v>
      </c>
      <c r="F30" s="3"/>
      <c r="G30" s="3"/>
      <c r="H30" s="3">
        <v>300</v>
      </c>
      <c r="I30" s="3">
        <v>150</v>
      </c>
      <c r="J30" s="3">
        <v>200</v>
      </c>
      <c r="K30" s="11">
        <f t="shared" si="16"/>
        <v>1844.9</v>
      </c>
      <c r="L30" s="19"/>
      <c r="M30" s="7">
        <f t="shared" si="17"/>
        <v>0</v>
      </c>
      <c r="N30" s="24"/>
      <c r="O30" s="24"/>
      <c r="P30" s="24"/>
      <c r="Q30" s="7"/>
      <c r="R30" s="24"/>
      <c r="S30" s="11">
        <f t="shared" si="18"/>
        <v>0</v>
      </c>
      <c r="T30" s="10"/>
      <c r="U30" s="7">
        <f t="shared" si="19"/>
        <v>0</v>
      </c>
      <c r="V30" s="3"/>
      <c r="W30" s="3"/>
      <c r="X30" s="3"/>
      <c r="Y30" s="3"/>
      <c r="Z30" s="5"/>
      <c r="AA30" s="11">
        <f t="shared" si="20"/>
        <v>0</v>
      </c>
      <c r="AB30" s="19"/>
      <c r="AC30" s="7">
        <f t="shared" si="21"/>
        <v>0</v>
      </c>
      <c r="AD30" s="24"/>
      <c r="AE30" s="24"/>
      <c r="AF30" s="24"/>
      <c r="AG30" s="7"/>
      <c r="AH30" s="24"/>
      <c r="AI30" s="11">
        <f t="shared" si="22"/>
        <v>0</v>
      </c>
      <c r="AJ30" s="10"/>
      <c r="AK30" s="7">
        <f t="shared" si="23"/>
        <v>0</v>
      </c>
      <c r="AL30" s="3"/>
      <c r="AM30" s="3"/>
      <c r="AN30" s="3"/>
      <c r="AO30" s="3"/>
      <c r="AP30" s="3"/>
      <c r="AQ30" s="11">
        <f t="shared" si="24"/>
        <v>0</v>
      </c>
      <c r="AR30" s="10"/>
      <c r="AS30" s="7">
        <f t="shared" si="25"/>
        <v>0</v>
      </c>
      <c r="AT30" s="3"/>
      <c r="AU30" s="3"/>
      <c r="AV30" s="3"/>
      <c r="AW30" s="3"/>
      <c r="AX30" s="3"/>
      <c r="AY30" s="11">
        <f t="shared" si="26"/>
        <v>0</v>
      </c>
      <c r="AZ30" s="10"/>
      <c r="BA30" s="7">
        <f t="shared" si="27"/>
        <v>0</v>
      </c>
      <c r="BB30" s="3"/>
      <c r="BC30" s="3"/>
      <c r="BD30" s="3"/>
      <c r="BE30" s="3"/>
      <c r="BF30" s="3"/>
      <c r="BG30" s="11">
        <f t="shared" si="28"/>
        <v>0</v>
      </c>
      <c r="BH30" s="10"/>
      <c r="BI30" s="7">
        <f t="shared" si="29"/>
        <v>0</v>
      </c>
      <c r="BJ30" s="3"/>
      <c r="BK30" s="3"/>
      <c r="BL30" s="3"/>
      <c r="BM30" s="3"/>
      <c r="BN30" s="3"/>
      <c r="BO30" s="11">
        <f t="shared" si="30"/>
        <v>0</v>
      </c>
      <c r="BP30" s="10"/>
      <c r="BQ30" s="7">
        <f t="shared" si="31"/>
        <v>0</v>
      </c>
      <c r="BR30" s="3"/>
      <c r="BS30" s="3"/>
      <c r="BT30" s="3"/>
      <c r="BU30" s="3"/>
      <c r="BV30" s="3"/>
      <c r="BW30" s="11">
        <f t="shared" si="32"/>
        <v>0</v>
      </c>
      <c r="BX30" s="10"/>
      <c r="BY30" s="7">
        <f t="shared" si="33"/>
        <v>0</v>
      </c>
      <c r="BZ30" s="3"/>
      <c r="CA30" s="3"/>
      <c r="CB30" s="3"/>
      <c r="CC30" s="3"/>
      <c r="CD30" s="3"/>
      <c r="CE30" s="11">
        <f t="shared" si="34"/>
        <v>0</v>
      </c>
      <c r="CF30" s="63">
        <f t="shared" si="35"/>
        <v>368.98</v>
      </c>
      <c r="CG30" s="82">
        <v>20</v>
      </c>
      <c r="CH30" s="2"/>
      <c r="CI30" s="6">
        <f t="shared" si="36"/>
        <v>1844.9</v>
      </c>
      <c r="CJ30" s="6">
        <f t="shared" si="37"/>
        <v>0</v>
      </c>
      <c r="CK30" s="6">
        <f t="shared" si="38"/>
        <v>0</v>
      </c>
      <c r="CL30" s="6">
        <f t="shared" si="39"/>
        <v>0</v>
      </c>
      <c r="CM30" s="6">
        <f t="shared" si="40"/>
        <v>0</v>
      </c>
      <c r="CN30" s="6">
        <f t="shared" si="41"/>
        <v>0</v>
      </c>
      <c r="CO30" s="6">
        <f t="shared" si="42"/>
        <v>0</v>
      </c>
      <c r="CP30" s="6">
        <f t="shared" si="43"/>
        <v>0</v>
      </c>
      <c r="CQ30" s="6">
        <f t="shared" si="44"/>
        <v>0</v>
      </c>
      <c r="CR30" s="6">
        <f t="shared" si="45"/>
        <v>0</v>
      </c>
      <c r="CT30" s="6">
        <f t="shared" si="46"/>
        <v>1844.9</v>
      </c>
      <c r="CU30" s="6">
        <f t="shared" si="47"/>
        <v>0</v>
      </c>
      <c r="CV30" s="6">
        <f t="shared" si="48"/>
        <v>0</v>
      </c>
      <c r="CW30" s="6">
        <f t="shared" si="49"/>
        <v>0</v>
      </c>
      <c r="CX30" s="6">
        <f t="shared" si="50"/>
        <v>0</v>
      </c>
    </row>
    <row r="31" spans="1:102" x14ac:dyDescent="0.2">
      <c r="A31" s="21" t="s">
        <v>47</v>
      </c>
      <c r="B31" s="121">
        <v>1989</v>
      </c>
      <c r="C31" s="23" t="s">
        <v>63</v>
      </c>
      <c r="D31" s="10"/>
      <c r="E31" s="7">
        <f t="shared" si="15"/>
        <v>0</v>
      </c>
      <c r="F31" s="3"/>
      <c r="G31" s="3"/>
      <c r="H31" s="3"/>
      <c r="I31" s="3"/>
      <c r="J31" s="3"/>
      <c r="K31" s="11">
        <f t="shared" si="16"/>
        <v>0</v>
      </c>
      <c r="L31" s="19"/>
      <c r="M31" s="7">
        <f t="shared" si="17"/>
        <v>0</v>
      </c>
      <c r="N31" s="24"/>
      <c r="O31" s="24"/>
      <c r="P31" s="24"/>
      <c r="Q31" s="7"/>
      <c r="R31" s="24"/>
      <c r="S31" s="11">
        <f t="shared" si="18"/>
        <v>0</v>
      </c>
      <c r="T31" s="10"/>
      <c r="U31" s="7">
        <f t="shared" si="19"/>
        <v>0</v>
      </c>
      <c r="V31" s="3"/>
      <c r="W31" s="3"/>
      <c r="X31" s="3"/>
      <c r="Y31" s="3"/>
      <c r="Z31" s="5"/>
      <c r="AA31" s="11">
        <f t="shared" si="20"/>
        <v>0</v>
      </c>
      <c r="AB31" s="19"/>
      <c r="AC31" s="7">
        <f t="shared" si="21"/>
        <v>0</v>
      </c>
      <c r="AD31" s="24"/>
      <c r="AE31" s="24"/>
      <c r="AF31" s="24"/>
      <c r="AG31" s="7"/>
      <c r="AH31" s="24"/>
      <c r="AI31" s="11">
        <f t="shared" si="22"/>
        <v>0</v>
      </c>
      <c r="AJ31" s="10"/>
      <c r="AK31" s="7">
        <f t="shared" si="23"/>
        <v>0</v>
      </c>
      <c r="AL31" s="3"/>
      <c r="AM31" s="3"/>
      <c r="AN31" s="3"/>
      <c r="AO31" s="3"/>
      <c r="AP31" s="3"/>
      <c r="AQ31" s="11">
        <f t="shared" si="24"/>
        <v>0</v>
      </c>
      <c r="AR31" s="10"/>
      <c r="AS31" s="7">
        <f t="shared" si="25"/>
        <v>0</v>
      </c>
      <c r="AT31" s="3"/>
      <c r="AU31" s="3"/>
      <c r="AV31" s="3"/>
      <c r="AW31" s="3"/>
      <c r="AX31" s="3"/>
      <c r="AY31" s="11">
        <f t="shared" si="26"/>
        <v>0</v>
      </c>
      <c r="AZ31" s="10"/>
      <c r="BA31" s="7">
        <f t="shared" si="27"/>
        <v>0</v>
      </c>
      <c r="BB31" s="3"/>
      <c r="BC31" s="3"/>
      <c r="BD31" s="3"/>
      <c r="BE31" s="3"/>
      <c r="BF31" s="3"/>
      <c r="BG31" s="11">
        <f t="shared" si="28"/>
        <v>0</v>
      </c>
      <c r="BH31" s="10">
        <v>551</v>
      </c>
      <c r="BI31" s="7">
        <f t="shared" si="29"/>
        <v>1157.1000000000001</v>
      </c>
      <c r="BJ31" s="3"/>
      <c r="BK31" s="3"/>
      <c r="BL31" s="3">
        <v>100</v>
      </c>
      <c r="BM31" s="3">
        <v>90</v>
      </c>
      <c r="BN31" s="3">
        <v>400</v>
      </c>
      <c r="BO31" s="11">
        <f t="shared" si="30"/>
        <v>1747.1000000000004</v>
      </c>
      <c r="BP31" s="10"/>
      <c r="BQ31" s="7">
        <f t="shared" si="31"/>
        <v>0</v>
      </c>
      <c r="BR31" s="3"/>
      <c r="BS31" s="3"/>
      <c r="BT31" s="3"/>
      <c r="BU31" s="3"/>
      <c r="BV31" s="3"/>
      <c r="BW31" s="11">
        <f t="shared" si="32"/>
        <v>0</v>
      </c>
      <c r="BX31" s="10"/>
      <c r="BY31" s="7">
        <f t="shared" si="33"/>
        <v>0</v>
      </c>
      <c r="BZ31" s="3"/>
      <c r="CA31" s="3"/>
      <c r="CB31" s="3"/>
      <c r="CC31" s="3"/>
      <c r="CD31" s="3"/>
      <c r="CE31" s="11">
        <f t="shared" si="34"/>
        <v>0</v>
      </c>
      <c r="CF31" s="63">
        <f t="shared" si="35"/>
        <v>349.42000000000007</v>
      </c>
      <c r="CG31" s="82">
        <v>21</v>
      </c>
      <c r="CH31" s="2"/>
      <c r="CI31" s="6">
        <f t="shared" si="36"/>
        <v>0</v>
      </c>
      <c r="CJ31" s="6">
        <f t="shared" si="37"/>
        <v>0</v>
      </c>
      <c r="CK31" s="6">
        <f t="shared" si="38"/>
        <v>0</v>
      </c>
      <c r="CL31" s="6">
        <f t="shared" si="39"/>
        <v>0</v>
      </c>
      <c r="CM31" s="6">
        <f t="shared" si="40"/>
        <v>0</v>
      </c>
      <c r="CN31" s="6">
        <f t="shared" si="41"/>
        <v>0</v>
      </c>
      <c r="CO31" s="6">
        <f t="shared" si="42"/>
        <v>0</v>
      </c>
      <c r="CP31" s="6">
        <f t="shared" si="43"/>
        <v>1747.1000000000004</v>
      </c>
      <c r="CQ31" s="6">
        <f t="shared" si="44"/>
        <v>0</v>
      </c>
      <c r="CR31" s="6">
        <f t="shared" si="45"/>
        <v>0</v>
      </c>
      <c r="CT31" s="6">
        <f t="shared" si="46"/>
        <v>1747.1000000000004</v>
      </c>
      <c r="CU31" s="6">
        <f t="shared" si="47"/>
        <v>0</v>
      </c>
      <c r="CV31" s="6">
        <f t="shared" si="48"/>
        <v>0</v>
      </c>
      <c r="CW31" s="6">
        <f t="shared" si="49"/>
        <v>0</v>
      </c>
      <c r="CX31" s="6">
        <f t="shared" si="50"/>
        <v>0</v>
      </c>
    </row>
    <row r="32" spans="1:102" x14ac:dyDescent="0.2">
      <c r="A32" s="21" t="s">
        <v>180</v>
      </c>
      <c r="B32" s="121">
        <v>1959</v>
      </c>
      <c r="C32" s="23" t="s">
        <v>33</v>
      </c>
      <c r="D32" s="10"/>
      <c r="E32" s="7"/>
      <c r="F32" s="3"/>
      <c r="G32" s="3"/>
      <c r="H32" s="3"/>
      <c r="I32" s="3"/>
      <c r="J32" s="3"/>
      <c r="K32" s="11">
        <f t="shared" si="16"/>
        <v>0</v>
      </c>
      <c r="L32" s="19"/>
      <c r="M32" s="7">
        <f t="shared" si="17"/>
        <v>0</v>
      </c>
      <c r="N32" s="24"/>
      <c r="O32" s="24"/>
      <c r="P32" s="24"/>
      <c r="Q32" s="7"/>
      <c r="R32" s="24"/>
      <c r="S32" s="11">
        <f t="shared" si="18"/>
        <v>0</v>
      </c>
      <c r="T32" s="10"/>
      <c r="U32" s="7">
        <f t="shared" si="19"/>
        <v>0</v>
      </c>
      <c r="V32" s="3"/>
      <c r="W32" s="3"/>
      <c r="X32" s="3"/>
      <c r="Y32" s="3"/>
      <c r="Z32" s="5"/>
      <c r="AA32" s="11">
        <f t="shared" si="20"/>
        <v>0</v>
      </c>
      <c r="AB32" s="19"/>
      <c r="AC32" s="7">
        <f t="shared" si="21"/>
        <v>0</v>
      </c>
      <c r="AD32" s="24"/>
      <c r="AE32" s="24"/>
      <c r="AF32" s="24"/>
      <c r="AG32" s="7"/>
      <c r="AH32" s="24"/>
      <c r="AI32" s="11">
        <f t="shared" si="22"/>
        <v>0</v>
      </c>
      <c r="AJ32" s="10"/>
      <c r="AK32" s="7">
        <f t="shared" si="23"/>
        <v>0</v>
      </c>
      <c r="AL32" s="3"/>
      <c r="AM32" s="3"/>
      <c r="AN32" s="3"/>
      <c r="AO32" s="3"/>
      <c r="AP32" s="3"/>
      <c r="AQ32" s="11">
        <f t="shared" si="24"/>
        <v>0</v>
      </c>
      <c r="AR32" s="10">
        <v>628</v>
      </c>
      <c r="AS32" s="7">
        <f t="shared" si="25"/>
        <v>1256</v>
      </c>
      <c r="AT32" s="3"/>
      <c r="AU32" s="3"/>
      <c r="AV32" s="3">
        <v>100</v>
      </c>
      <c r="AW32" s="3">
        <v>140</v>
      </c>
      <c r="AX32" s="3"/>
      <c r="AY32" s="11">
        <f t="shared" si="26"/>
        <v>1496</v>
      </c>
      <c r="AZ32" s="10"/>
      <c r="BA32" s="7">
        <f t="shared" si="27"/>
        <v>0</v>
      </c>
      <c r="BB32" s="3"/>
      <c r="BC32" s="3"/>
      <c r="BD32" s="3"/>
      <c r="BE32" s="3"/>
      <c r="BF32" s="3"/>
      <c r="BG32" s="11">
        <f t="shared" si="28"/>
        <v>0</v>
      </c>
      <c r="BH32" s="10"/>
      <c r="BI32" s="7">
        <f t="shared" si="29"/>
        <v>0</v>
      </c>
      <c r="BJ32" s="3"/>
      <c r="BK32" s="3"/>
      <c r="BL32" s="3"/>
      <c r="BM32" s="3"/>
      <c r="BN32" s="3"/>
      <c r="BO32" s="11">
        <f t="shared" si="30"/>
        <v>0</v>
      </c>
      <c r="BP32" s="10"/>
      <c r="BQ32" s="7">
        <f t="shared" si="31"/>
        <v>0</v>
      </c>
      <c r="BR32" s="3"/>
      <c r="BS32" s="3"/>
      <c r="BT32" s="3"/>
      <c r="BU32" s="3"/>
      <c r="BV32" s="3"/>
      <c r="BW32" s="11">
        <f t="shared" si="32"/>
        <v>0</v>
      </c>
      <c r="BX32" s="10"/>
      <c r="BY32" s="7">
        <f t="shared" si="33"/>
        <v>0</v>
      </c>
      <c r="BZ32" s="3"/>
      <c r="CA32" s="3"/>
      <c r="CB32" s="3"/>
      <c r="CC32" s="3"/>
      <c r="CD32" s="3"/>
      <c r="CE32" s="11">
        <f t="shared" si="34"/>
        <v>0</v>
      </c>
      <c r="CF32" s="63">
        <f t="shared" si="35"/>
        <v>299.2</v>
      </c>
      <c r="CG32" s="82">
        <v>22</v>
      </c>
      <c r="CH32" s="2"/>
      <c r="CI32" s="6">
        <f t="shared" si="36"/>
        <v>0</v>
      </c>
      <c r="CJ32" s="6">
        <f t="shared" si="37"/>
        <v>0</v>
      </c>
      <c r="CK32" s="6">
        <f t="shared" si="38"/>
        <v>0</v>
      </c>
      <c r="CL32" s="6">
        <f t="shared" si="39"/>
        <v>0</v>
      </c>
      <c r="CM32" s="6">
        <f t="shared" si="40"/>
        <v>0</v>
      </c>
      <c r="CN32" s="6">
        <f t="shared" si="41"/>
        <v>1496</v>
      </c>
      <c r="CO32" s="6">
        <f t="shared" si="42"/>
        <v>0</v>
      </c>
      <c r="CP32" s="6">
        <f t="shared" si="43"/>
        <v>0</v>
      </c>
      <c r="CQ32" s="6">
        <f t="shared" si="44"/>
        <v>0</v>
      </c>
      <c r="CR32" s="6">
        <f t="shared" si="45"/>
        <v>0</v>
      </c>
      <c r="CT32" s="6">
        <f t="shared" si="46"/>
        <v>1496</v>
      </c>
      <c r="CU32" s="6">
        <f t="shared" si="47"/>
        <v>0</v>
      </c>
      <c r="CV32" s="6">
        <f t="shared" si="48"/>
        <v>0</v>
      </c>
      <c r="CW32" s="6">
        <f t="shared" si="49"/>
        <v>0</v>
      </c>
      <c r="CX32" s="6">
        <f t="shared" si="50"/>
        <v>0</v>
      </c>
    </row>
    <row r="33" spans="1:102" x14ac:dyDescent="0.2">
      <c r="A33" s="21" t="s">
        <v>149</v>
      </c>
      <c r="B33" s="121">
        <v>1984</v>
      </c>
      <c r="C33" s="23" t="s">
        <v>51</v>
      </c>
      <c r="D33" s="10">
        <v>558</v>
      </c>
      <c r="E33" s="7">
        <f>D33*2.1</f>
        <v>1171.8</v>
      </c>
      <c r="F33" s="3"/>
      <c r="G33" s="3"/>
      <c r="H33" s="3">
        <v>60</v>
      </c>
      <c r="I33" s="3">
        <v>150</v>
      </c>
      <c r="J33" s="3"/>
      <c r="K33" s="11">
        <f t="shared" si="16"/>
        <v>1381.8</v>
      </c>
      <c r="L33" s="19"/>
      <c r="M33" s="7">
        <f t="shared" si="17"/>
        <v>0</v>
      </c>
      <c r="N33" s="24"/>
      <c r="O33" s="24"/>
      <c r="P33" s="24"/>
      <c r="Q33" s="7"/>
      <c r="R33" s="24"/>
      <c r="S33" s="11">
        <f t="shared" si="18"/>
        <v>0</v>
      </c>
      <c r="T33" s="10"/>
      <c r="U33" s="7">
        <f t="shared" si="19"/>
        <v>0</v>
      </c>
      <c r="V33" s="3"/>
      <c r="W33" s="3"/>
      <c r="X33" s="3"/>
      <c r="Y33" s="3"/>
      <c r="Z33" s="5"/>
      <c r="AA33" s="11">
        <f t="shared" si="20"/>
        <v>0</v>
      </c>
      <c r="AB33" s="19"/>
      <c r="AC33" s="7">
        <f t="shared" si="21"/>
        <v>0</v>
      </c>
      <c r="AD33" s="24"/>
      <c r="AE33" s="24"/>
      <c r="AF33" s="24"/>
      <c r="AG33" s="7"/>
      <c r="AH33" s="24"/>
      <c r="AI33" s="11">
        <f t="shared" si="22"/>
        <v>0</v>
      </c>
      <c r="AJ33" s="10"/>
      <c r="AK33" s="7">
        <f t="shared" si="23"/>
        <v>0</v>
      </c>
      <c r="AL33" s="3"/>
      <c r="AM33" s="3"/>
      <c r="AN33" s="3"/>
      <c r="AO33" s="3"/>
      <c r="AP33" s="3"/>
      <c r="AQ33" s="11">
        <f t="shared" si="24"/>
        <v>0</v>
      </c>
      <c r="AR33" s="10"/>
      <c r="AS33" s="7">
        <f t="shared" si="25"/>
        <v>0</v>
      </c>
      <c r="AT33" s="3"/>
      <c r="AU33" s="3"/>
      <c r="AV33" s="3"/>
      <c r="AW33" s="3"/>
      <c r="AX33" s="3"/>
      <c r="AY33" s="11">
        <f t="shared" si="26"/>
        <v>0</v>
      </c>
      <c r="AZ33" s="10"/>
      <c r="BA33" s="7">
        <f t="shared" si="27"/>
        <v>0</v>
      </c>
      <c r="BB33" s="3"/>
      <c r="BC33" s="3"/>
      <c r="BD33" s="3"/>
      <c r="BE33" s="3"/>
      <c r="BF33" s="3"/>
      <c r="BG33" s="11">
        <f t="shared" si="28"/>
        <v>0</v>
      </c>
      <c r="BH33" s="10"/>
      <c r="BI33" s="7">
        <f t="shared" si="29"/>
        <v>0</v>
      </c>
      <c r="BJ33" s="3"/>
      <c r="BK33" s="3"/>
      <c r="BL33" s="3"/>
      <c r="BM33" s="3"/>
      <c r="BN33" s="3"/>
      <c r="BO33" s="11">
        <f t="shared" si="30"/>
        <v>0</v>
      </c>
      <c r="BP33" s="10"/>
      <c r="BQ33" s="7">
        <f t="shared" si="31"/>
        <v>0</v>
      </c>
      <c r="BR33" s="3"/>
      <c r="BS33" s="3"/>
      <c r="BT33" s="3"/>
      <c r="BU33" s="3"/>
      <c r="BV33" s="3"/>
      <c r="BW33" s="11">
        <f t="shared" si="32"/>
        <v>0</v>
      </c>
      <c r="BX33" s="10"/>
      <c r="BY33" s="7">
        <f t="shared" si="33"/>
        <v>0</v>
      </c>
      <c r="BZ33" s="3"/>
      <c r="CA33" s="3"/>
      <c r="CB33" s="3"/>
      <c r="CC33" s="3"/>
      <c r="CD33" s="3"/>
      <c r="CE33" s="11">
        <f t="shared" si="34"/>
        <v>0</v>
      </c>
      <c r="CF33" s="63">
        <f t="shared" si="35"/>
        <v>276.36</v>
      </c>
      <c r="CG33" s="82">
        <v>23</v>
      </c>
      <c r="CH33" s="2"/>
      <c r="CI33" s="6">
        <f t="shared" si="36"/>
        <v>1381.8</v>
      </c>
      <c r="CJ33" s="6">
        <f t="shared" si="37"/>
        <v>0</v>
      </c>
      <c r="CK33" s="6">
        <f t="shared" si="38"/>
        <v>0</v>
      </c>
      <c r="CL33" s="6">
        <f t="shared" si="39"/>
        <v>0</v>
      </c>
      <c r="CM33" s="6">
        <f t="shared" si="40"/>
        <v>0</v>
      </c>
      <c r="CN33" s="6">
        <f t="shared" si="41"/>
        <v>0</v>
      </c>
      <c r="CO33" s="6">
        <f t="shared" si="42"/>
        <v>0</v>
      </c>
      <c r="CP33" s="6">
        <f t="shared" si="43"/>
        <v>0</v>
      </c>
      <c r="CQ33" s="6">
        <f t="shared" si="44"/>
        <v>0</v>
      </c>
      <c r="CR33" s="6">
        <f t="shared" si="45"/>
        <v>0</v>
      </c>
      <c r="CT33" s="6">
        <f t="shared" si="46"/>
        <v>1381.8</v>
      </c>
      <c r="CU33" s="6">
        <f t="shared" si="47"/>
        <v>0</v>
      </c>
      <c r="CV33" s="6">
        <f t="shared" si="48"/>
        <v>0</v>
      </c>
      <c r="CW33" s="6">
        <f t="shared" si="49"/>
        <v>0</v>
      </c>
      <c r="CX33" s="6">
        <f t="shared" si="50"/>
        <v>0</v>
      </c>
    </row>
    <row r="34" spans="1:102" x14ac:dyDescent="0.2">
      <c r="A34" s="21" t="s">
        <v>48</v>
      </c>
      <c r="B34" s="121">
        <v>1958</v>
      </c>
      <c r="C34" s="23" t="s">
        <v>33</v>
      </c>
      <c r="D34" s="10"/>
      <c r="E34" s="7">
        <f>D34*2.1</f>
        <v>0</v>
      </c>
      <c r="F34" s="3"/>
      <c r="G34" s="3"/>
      <c r="H34" s="3"/>
      <c r="I34" s="3"/>
      <c r="J34" s="3"/>
      <c r="K34" s="11">
        <f t="shared" si="16"/>
        <v>0</v>
      </c>
      <c r="L34" s="19"/>
      <c r="M34" s="7">
        <f t="shared" si="17"/>
        <v>0</v>
      </c>
      <c r="N34" s="24"/>
      <c r="O34" s="24"/>
      <c r="P34" s="24"/>
      <c r="Q34" s="7"/>
      <c r="R34" s="24"/>
      <c r="S34" s="11">
        <f t="shared" si="18"/>
        <v>0</v>
      </c>
      <c r="T34" s="10"/>
      <c r="U34" s="7">
        <f t="shared" si="19"/>
        <v>0</v>
      </c>
      <c r="V34" s="3"/>
      <c r="W34" s="3"/>
      <c r="X34" s="3"/>
      <c r="Y34" s="3"/>
      <c r="Z34" s="5"/>
      <c r="AA34" s="11">
        <f t="shared" si="20"/>
        <v>0</v>
      </c>
      <c r="AB34" s="19"/>
      <c r="AC34" s="7">
        <f t="shared" si="21"/>
        <v>0</v>
      </c>
      <c r="AD34" s="24"/>
      <c r="AE34" s="24"/>
      <c r="AF34" s="24"/>
      <c r="AG34" s="7"/>
      <c r="AH34" s="24"/>
      <c r="AI34" s="11">
        <f t="shared" si="22"/>
        <v>0</v>
      </c>
      <c r="AJ34" s="10">
        <v>588</v>
      </c>
      <c r="AK34" s="7">
        <f t="shared" si="23"/>
        <v>1176</v>
      </c>
      <c r="AL34" s="3"/>
      <c r="AM34" s="3"/>
      <c r="AN34" s="3">
        <v>40</v>
      </c>
      <c r="AO34" s="3">
        <v>80</v>
      </c>
      <c r="AP34" s="3"/>
      <c r="AQ34" s="11">
        <f t="shared" si="24"/>
        <v>1296</v>
      </c>
      <c r="AR34" s="10"/>
      <c r="AS34" s="7">
        <f t="shared" si="25"/>
        <v>0</v>
      </c>
      <c r="AT34" s="3"/>
      <c r="AU34" s="3"/>
      <c r="AV34" s="3"/>
      <c r="AW34" s="3"/>
      <c r="AX34" s="3"/>
      <c r="AY34" s="11">
        <f t="shared" si="26"/>
        <v>0</v>
      </c>
      <c r="AZ34" s="10"/>
      <c r="BA34" s="7">
        <f t="shared" si="27"/>
        <v>0</v>
      </c>
      <c r="BB34" s="3"/>
      <c r="BC34" s="3"/>
      <c r="BD34" s="3"/>
      <c r="BE34" s="3"/>
      <c r="BF34" s="3"/>
      <c r="BG34" s="11">
        <f t="shared" si="28"/>
        <v>0</v>
      </c>
      <c r="BH34" s="10"/>
      <c r="BI34" s="7">
        <f t="shared" si="29"/>
        <v>0</v>
      </c>
      <c r="BJ34" s="3"/>
      <c r="BK34" s="3"/>
      <c r="BL34" s="3"/>
      <c r="BM34" s="3"/>
      <c r="BN34" s="3"/>
      <c r="BO34" s="11">
        <f t="shared" si="30"/>
        <v>0</v>
      </c>
      <c r="BP34" s="10"/>
      <c r="BQ34" s="7">
        <f t="shared" si="31"/>
        <v>0</v>
      </c>
      <c r="BR34" s="3"/>
      <c r="BS34" s="3"/>
      <c r="BT34" s="3"/>
      <c r="BU34" s="3"/>
      <c r="BV34" s="3"/>
      <c r="BW34" s="11">
        <f t="shared" si="32"/>
        <v>0</v>
      </c>
      <c r="BX34" s="10"/>
      <c r="BY34" s="7">
        <f t="shared" si="33"/>
        <v>0</v>
      </c>
      <c r="BZ34" s="3"/>
      <c r="CA34" s="3"/>
      <c r="CB34" s="3"/>
      <c r="CC34" s="3"/>
      <c r="CD34" s="3"/>
      <c r="CE34" s="11">
        <f t="shared" si="34"/>
        <v>0</v>
      </c>
      <c r="CF34" s="63">
        <f t="shared" si="35"/>
        <v>259.2</v>
      </c>
      <c r="CG34" s="82">
        <v>24</v>
      </c>
      <c r="CH34" s="2"/>
      <c r="CI34" s="6">
        <f t="shared" si="36"/>
        <v>0</v>
      </c>
      <c r="CJ34" s="6">
        <f t="shared" si="37"/>
        <v>0</v>
      </c>
      <c r="CK34" s="6">
        <f t="shared" si="38"/>
        <v>0</v>
      </c>
      <c r="CL34" s="6">
        <f t="shared" si="39"/>
        <v>0</v>
      </c>
      <c r="CM34" s="6">
        <f t="shared" si="40"/>
        <v>1296</v>
      </c>
      <c r="CN34" s="6">
        <f t="shared" si="41"/>
        <v>0</v>
      </c>
      <c r="CO34" s="6">
        <f t="shared" si="42"/>
        <v>0</v>
      </c>
      <c r="CP34" s="6">
        <f t="shared" si="43"/>
        <v>0</v>
      </c>
      <c r="CQ34" s="6">
        <f t="shared" si="44"/>
        <v>0</v>
      </c>
      <c r="CR34" s="6">
        <f t="shared" si="45"/>
        <v>0</v>
      </c>
      <c r="CT34" s="6">
        <f t="shared" si="46"/>
        <v>1296</v>
      </c>
      <c r="CU34" s="6">
        <f t="shared" si="47"/>
        <v>0</v>
      </c>
      <c r="CV34" s="6">
        <f t="shared" si="48"/>
        <v>0</v>
      </c>
      <c r="CW34" s="6">
        <f t="shared" si="49"/>
        <v>0</v>
      </c>
      <c r="CX34" s="6">
        <f t="shared" si="50"/>
        <v>0</v>
      </c>
    </row>
    <row r="35" spans="1:102" x14ac:dyDescent="0.2">
      <c r="A35" s="21" t="s">
        <v>32</v>
      </c>
      <c r="B35" s="121">
        <v>1967</v>
      </c>
      <c r="C35" s="23" t="s">
        <v>152</v>
      </c>
      <c r="D35" s="10"/>
      <c r="E35" s="7">
        <f>D35*2.1</f>
        <v>0</v>
      </c>
      <c r="F35" s="3"/>
      <c r="G35" s="3"/>
      <c r="H35" s="3"/>
      <c r="I35" s="3"/>
      <c r="J35" s="3"/>
      <c r="K35" s="11">
        <f t="shared" si="16"/>
        <v>0</v>
      </c>
      <c r="L35" s="19"/>
      <c r="M35" s="7">
        <f t="shared" si="17"/>
        <v>0</v>
      </c>
      <c r="N35" s="24"/>
      <c r="O35" s="24"/>
      <c r="P35" s="24"/>
      <c r="Q35" s="7"/>
      <c r="R35" s="24"/>
      <c r="S35" s="11">
        <f t="shared" si="18"/>
        <v>0</v>
      </c>
      <c r="T35" s="10"/>
      <c r="U35" s="7">
        <f t="shared" si="19"/>
        <v>0</v>
      </c>
      <c r="V35" s="3"/>
      <c r="W35" s="3"/>
      <c r="X35" s="3"/>
      <c r="Y35" s="3"/>
      <c r="Z35" s="5"/>
      <c r="AA35" s="11">
        <f t="shared" si="20"/>
        <v>0</v>
      </c>
      <c r="AB35" s="19"/>
      <c r="AC35" s="7">
        <f t="shared" si="21"/>
        <v>0</v>
      </c>
      <c r="AD35" s="24"/>
      <c r="AE35" s="24"/>
      <c r="AF35" s="24"/>
      <c r="AG35" s="7"/>
      <c r="AH35" s="24"/>
      <c r="AI35" s="11">
        <f t="shared" si="22"/>
        <v>0</v>
      </c>
      <c r="AJ35" s="10"/>
      <c r="AK35" s="7">
        <f t="shared" si="23"/>
        <v>0</v>
      </c>
      <c r="AL35" s="3"/>
      <c r="AM35" s="3"/>
      <c r="AN35" s="3"/>
      <c r="AO35" s="3"/>
      <c r="AP35" s="3"/>
      <c r="AQ35" s="11">
        <f t="shared" si="24"/>
        <v>0</v>
      </c>
      <c r="AR35" s="10"/>
      <c r="AS35" s="7">
        <f t="shared" si="25"/>
        <v>0</v>
      </c>
      <c r="AT35" s="3"/>
      <c r="AU35" s="3"/>
      <c r="AV35" s="3"/>
      <c r="AW35" s="3"/>
      <c r="AX35" s="3"/>
      <c r="AY35" s="11">
        <f t="shared" si="26"/>
        <v>0</v>
      </c>
      <c r="AZ35" s="10"/>
      <c r="BA35" s="7">
        <f t="shared" si="27"/>
        <v>0</v>
      </c>
      <c r="BB35" s="3"/>
      <c r="BC35" s="3"/>
      <c r="BD35" s="3"/>
      <c r="BE35" s="3"/>
      <c r="BF35" s="3"/>
      <c r="BG35" s="11">
        <f t="shared" si="28"/>
        <v>0</v>
      </c>
      <c r="BH35" s="10"/>
      <c r="BI35" s="7">
        <f t="shared" si="29"/>
        <v>0</v>
      </c>
      <c r="BJ35" s="3"/>
      <c r="BK35" s="3"/>
      <c r="BL35" s="3"/>
      <c r="BM35" s="3"/>
      <c r="BN35" s="3"/>
      <c r="BO35" s="11">
        <f t="shared" si="30"/>
        <v>0</v>
      </c>
      <c r="BP35" s="10"/>
      <c r="BQ35" s="7">
        <f t="shared" si="31"/>
        <v>0</v>
      </c>
      <c r="BR35" s="3"/>
      <c r="BS35" s="3"/>
      <c r="BT35" s="3"/>
      <c r="BU35" s="3"/>
      <c r="BV35" s="3"/>
      <c r="BW35" s="11">
        <f t="shared" si="32"/>
        <v>0</v>
      </c>
      <c r="BX35" s="10"/>
      <c r="BY35" s="7">
        <f t="shared" si="33"/>
        <v>0</v>
      </c>
      <c r="BZ35" s="3"/>
      <c r="CA35" s="3"/>
      <c r="CB35" s="3"/>
      <c r="CC35" s="3"/>
      <c r="CD35" s="3"/>
      <c r="CE35" s="11">
        <f t="shared" si="34"/>
        <v>0</v>
      </c>
      <c r="CF35" s="63">
        <f t="shared" si="35"/>
        <v>0</v>
      </c>
      <c r="CG35" s="82">
        <v>25</v>
      </c>
      <c r="CH35" s="2"/>
      <c r="CI35" s="6">
        <f t="shared" si="36"/>
        <v>0</v>
      </c>
      <c r="CJ35" s="6">
        <f t="shared" si="37"/>
        <v>0</v>
      </c>
      <c r="CK35" s="6">
        <f t="shared" si="38"/>
        <v>0</v>
      </c>
      <c r="CL35" s="6">
        <f t="shared" si="39"/>
        <v>0</v>
      </c>
      <c r="CM35" s="6">
        <f t="shared" si="40"/>
        <v>0</v>
      </c>
      <c r="CN35" s="6">
        <f t="shared" si="41"/>
        <v>0</v>
      </c>
      <c r="CO35" s="6">
        <f t="shared" si="42"/>
        <v>0</v>
      </c>
      <c r="CP35" s="6">
        <f t="shared" si="43"/>
        <v>0</v>
      </c>
      <c r="CQ35" s="6">
        <f t="shared" si="44"/>
        <v>0</v>
      </c>
      <c r="CR35" s="6">
        <f t="shared" si="45"/>
        <v>0</v>
      </c>
      <c r="CT35" s="6">
        <f t="shared" si="46"/>
        <v>0</v>
      </c>
      <c r="CU35" s="6">
        <f t="shared" si="47"/>
        <v>0</v>
      </c>
      <c r="CV35" s="6">
        <f t="shared" si="48"/>
        <v>0</v>
      </c>
      <c r="CW35" s="6">
        <f t="shared" si="49"/>
        <v>0</v>
      </c>
      <c r="CX35" s="6">
        <f t="shared" si="50"/>
        <v>0</v>
      </c>
    </row>
    <row r="36" spans="1:102" x14ac:dyDescent="0.2">
      <c r="A36" s="47" t="s">
        <v>169</v>
      </c>
      <c r="Q36" s="19"/>
      <c r="R36" s="19"/>
    </row>
    <row r="37" spans="1:102" x14ac:dyDescent="0.2">
      <c r="A37" s="1" t="s">
        <v>183</v>
      </c>
    </row>
    <row r="38" spans="1:102" ht="11.25" customHeight="1" x14ac:dyDescent="0.2">
      <c r="A38" s="127" t="s">
        <v>184</v>
      </c>
    </row>
  </sheetData>
  <sortState ref="A11:CF36">
    <sortCondition descending="1" ref="CF11:CF36"/>
  </sortState>
  <phoneticPr fontId="0" type="noConversion"/>
  <pageMargins left="0.75" right="0.75" top="1" bottom="1" header="0.5" footer="0.5"/>
  <pageSetup paperSize="9" scale="98" orientation="landscape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63"/>
  <sheetViews>
    <sheetView workbookViewId="0">
      <selection activeCell="CZ1" sqref="CZ1"/>
    </sheetView>
  </sheetViews>
  <sheetFormatPr defaultColWidth="15.85546875" defaultRowHeight="11.25" outlineLevelCol="1" x14ac:dyDescent="0.2"/>
  <cols>
    <col min="1" max="1" width="21.42578125" style="17" customWidth="1"/>
    <col min="2" max="2" width="5.85546875" style="8" customWidth="1"/>
    <col min="3" max="3" width="18.5703125" style="17" customWidth="1"/>
    <col min="4" max="4" width="6" style="1" hidden="1" customWidth="1" outlineLevel="1"/>
    <col min="5" max="5" width="5.28515625" style="6" hidden="1" customWidth="1" outlineLevel="1"/>
    <col min="6" max="6" width="7.42578125" style="1" hidden="1" customWidth="1" outlineLevel="1"/>
    <col min="7" max="7" width="10.28515625" style="1" hidden="1" customWidth="1" outlineLevel="1"/>
    <col min="8" max="8" width="10" style="1" hidden="1" customWidth="1" outlineLevel="1"/>
    <col min="9" max="9" width="9.28515625" style="1" hidden="1" customWidth="1" outlineLevel="1"/>
    <col min="10" max="10" width="6.85546875" style="1" hidden="1" customWidth="1" outlineLevel="1"/>
    <col min="11" max="11" width="5.7109375" style="6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6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6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customWidth="1" collapsed="1"/>
    <col min="36" max="36" width="9.7109375" style="1" hidden="1" customWidth="1" outlineLevel="1"/>
    <col min="37" max="37" width="4.8554687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6" style="1" hidden="1" customWidth="1" outlineLevel="1"/>
    <col min="45" max="45" width="5.285156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customWidth="1" collapsed="1"/>
    <col min="52" max="52" width="6" style="1" hidden="1" customWidth="1" outlineLevel="1"/>
    <col min="53" max="53" width="5.285156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6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9.7109375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6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6" width="7.140625" style="1" customWidth="1"/>
    <col min="87" max="96" width="5.7109375" style="6" hidden="1" customWidth="1" outlineLevel="1"/>
    <col min="97" max="97" width="5.7109375" style="6" customWidth="1" collapsed="1"/>
    <col min="98" max="102" width="5.7109375" style="6" hidden="1" customWidth="1" outlineLevel="1"/>
    <col min="103" max="103" width="5.7109375" style="1" customWidth="1" collapsed="1"/>
    <col min="104" max="16384" width="15.85546875" style="1"/>
  </cols>
  <sheetData>
    <row r="1" spans="1:114" s="27" customFormat="1" x14ac:dyDescent="0.2">
      <c r="A1" s="75"/>
      <c r="B1" s="105"/>
      <c r="C1" s="75"/>
      <c r="D1" s="51" t="s">
        <v>2</v>
      </c>
      <c r="E1" s="51" t="s">
        <v>2</v>
      </c>
      <c r="F1" s="51" t="s">
        <v>2</v>
      </c>
      <c r="G1" s="51" t="s">
        <v>2</v>
      </c>
      <c r="H1" s="51" t="s">
        <v>2</v>
      </c>
      <c r="I1" s="51" t="s">
        <v>2</v>
      </c>
      <c r="J1" s="51" t="s">
        <v>2</v>
      </c>
      <c r="K1" s="51" t="s">
        <v>2</v>
      </c>
      <c r="L1" s="51" t="s">
        <v>3</v>
      </c>
      <c r="M1" s="51" t="s">
        <v>3</v>
      </c>
      <c r="N1" s="51" t="s">
        <v>3</v>
      </c>
      <c r="O1" s="51" t="s">
        <v>3</v>
      </c>
      <c r="P1" s="51" t="s">
        <v>3</v>
      </c>
      <c r="Q1" s="51" t="s">
        <v>3</v>
      </c>
      <c r="R1" s="51" t="s">
        <v>3</v>
      </c>
      <c r="S1" s="51" t="s">
        <v>3</v>
      </c>
      <c r="T1" s="51" t="s">
        <v>4</v>
      </c>
      <c r="U1" s="51" t="s">
        <v>4</v>
      </c>
      <c r="V1" s="51" t="s">
        <v>4</v>
      </c>
      <c r="W1" s="51" t="s">
        <v>4</v>
      </c>
      <c r="X1" s="51" t="s">
        <v>4</v>
      </c>
      <c r="Y1" s="51" t="s">
        <v>4</v>
      </c>
      <c r="Z1" s="51" t="s">
        <v>4</v>
      </c>
      <c r="AA1" s="51" t="s">
        <v>4</v>
      </c>
      <c r="AB1" s="51" t="s">
        <v>5</v>
      </c>
      <c r="AC1" s="51" t="s">
        <v>5</v>
      </c>
      <c r="AD1" s="51" t="s">
        <v>5</v>
      </c>
      <c r="AE1" s="51" t="s">
        <v>5</v>
      </c>
      <c r="AF1" s="51" t="s">
        <v>5</v>
      </c>
      <c r="AG1" s="51" t="s">
        <v>5</v>
      </c>
      <c r="AH1" s="51" t="s">
        <v>5</v>
      </c>
      <c r="AI1" s="51" t="s">
        <v>5</v>
      </c>
      <c r="AJ1" s="51" t="s">
        <v>6</v>
      </c>
      <c r="AK1" s="51" t="s">
        <v>6</v>
      </c>
      <c r="AL1" s="51" t="s">
        <v>6</v>
      </c>
      <c r="AM1" s="51" t="s">
        <v>6</v>
      </c>
      <c r="AN1" s="51" t="s">
        <v>6</v>
      </c>
      <c r="AO1" s="51" t="s">
        <v>6</v>
      </c>
      <c r="AP1" s="51" t="s">
        <v>6</v>
      </c>
      <c r="AQ1" s="51" t="s">
        <v>6</v>
      </c>
      <c r="AR1" s="51" t="s">
        <v>7</v>
      </c>
      <c r="AS1" s="51" t="s">
        <v>7</v>
      </c>
      <c r="AT1" s="51" t="s">
        <v>7</v>
      </c>
      <c r="AU1" s="51" t="s">
        <v>7</v>
      </c>
      <c r="AV1" s="51" t="s">
        <v>7</v>
      </c>
      <c r="AW1" s="51" t="s">
        <v>7</v>
      </c>
      <c r="AX1" s="51" t="s">
        <v>7</v>
      </c>
      <c r="AY1" s="51" t="s">
        <v>7</v>
      </c>
      <c r="AZ1" s="51" t="s">
        <v>8</v>
      </c>
      <c r="BA1" s="51" t="s">
        <v>8</v>
      </c>
      <c r="BB1" s="51" t="s">
        <v>8</v>
      </c>
      <c r="BC1" s="51" t="s">
        <v>8</v>
      </c>
      <c r="BD1" s="51" t="s">
        <v>8</v>
      </c>
      <c r="BE1" s="51" t="s">
        <v>8</v>
      </c>
      <c r="BF1" s="51" t="s">
        <v>8</v>
      </c>
      <c r="BG1" s="51" t="s">
        <v>8</v>
      </c>
      <c r="BH1" s="51" t="s">
        <v>9</v>
      </c>
      <c r="BI1" s="51" t="s">
        <v>9</v>
      </c>
      <c r="BJ1" s="51" t="s">
        <v>9</v>
      </c>
      <c r="BK1" s="51" t="s">
        <v>9</v>
      </c>
      <c r="BL1" s="51" t="s">
        <v>9</v>
      </c>
      <c r="BM1" s="51" t="s">
        <v>9</v>
      </c>
      <c r="BN1" s="51" t="s">
        <v>9</v>
      </c>
      <c r="BO1" s="51" t="s">
        <v>9</v>
      </c>
      <c r="BP1" s="51" t="s">
        <v>10</v>
      </c>
      <c r="BQ1" s="51" t="s">
        <v>10</v>
      </c>
      <c r="BR1" s="51" t="s">
        <v>10</v>
      </c>
      <c r="BS1" s="51" t="s">
        <v>10</v>
      </c>
      <c r="BT1" s="51" t="s">
        <v>10</v>
      </c>
      <c r="BU1" s="51" t="s">
        <v>10</v>
      </c>
      <c r="BV1" s="51" t="s">
        <v>10</v>
      </c>
      <c r="BW1" s="51" t="s">
        <v>10</v>
      </c>
      <c r="BX1" s="51" t="s">
        <v>23</v>
      </c>
      <c r="BY1" s="51" t="s">
        <v>23</v>
      </c>
      <c r="BZ1" s="51" t="s">
        <v>23</v>
      </c>
      <c r="CA1" s="51" t="s">
        <v>23</v>
      </c>
      <c r="CB1" s="51" t="s">
        <v>23</v>
      </c>
      <c r="CC1" s="51" t="s">
        <v>23</v>
      </c>
      <c r="CD1" s="51" t="s">
        <v>23</v>
      </c>
      <c r="CE1" s="51" t="s">
        <v>23</v>
      </c>
      <c r="CF1" s="61"/>
      <c r="CG1" s="61"/>
      <c r="CH1" s="61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</row>
    <row r="2" spans="1:114" s="91" customFormat="1" x14ac:dyDescent="0.2">
      <c r="A2" s="83" t="s">
        <v>16</v>
      </c>
      <c r="B2" s="83" t="s">
        <v>28</v>
      </c>
      <c r="C2" s="84" t="s">
        <v>21</v>
      </c>
      <c r="D2" s="85"/>
      <c r="E2" s="86"/>
      <c r="F2" s="83"/>
      <c r="G2" s="83" t="s">
        <v>12</v>
      </c>
      <c r="H2" s="83" t="s">
        <v>13</v>
      </c>
      <c r="I2" s="83" t="s">
        <v>1</v>
      </c>
      <c r="J2" s="83" t="s">
        <v>14</v>
      </c>
      <c r="K2" s="87" t="s">
        <v>0</v>
      </c>
      <c r="L2" s="85"/>
      <c r="M2" s="86"/>
      <c r="N2" s="83"/>
      <c r="O2" s="83" t="s">
        <v>12</v>
      </c>
      <c r="P2" s="83" t="s">
        <v>13</v>
      </c>
      <c r="Q2" s="83" t="s">
        <v>1</v>
      </c>
      <c r="R2" s="83" t="s">
        <v>14</v>
      </c>
      <c r="S2" s="87" t="s">
        <v>0</v>
      </c>
      <c r="T2" s="85"/>
      <c r="U2" s="86"/>
      <c r="V2" s="83"/>
      <c r="W2" s="83" t="s">
        <v>12</v>
      </c>
      <c r="X2" s="83" t="s">
        <v>13</v>
      </c>
      <c r="Y2" s="83" t="s">
        <v>1</v>
      </c>
      <c r="Z2" s="83" t="s">
        <v>14</v>
      </c>
      <c r="AA2" s="87" t="s">
        <v>0</v>
      </c>
      <c r="AB2" s="85"/>
      <c r="AC2" s="86"/>
      <c r="AD2" s="83"/>
      <c r="AE2" s="83" t="s">
        <v>12</v>
      </c>
      <c r="AF2" s="83" t="s">
        <v>13</v>
      </c>
      <c r="AG2" s="83" t="s">
        <v>1</v>
      </c>
      <c r="AH2" s="83" t="s">
        <v>14</v>
      </c>
      <c r="AI2" s="87" t="s">
        <v>0</v>
      </c>
      <c r="AJ2" s="85"/>
      <c r="AK2" s="86"/>
      <c r="AL2" s="83"/>
      <c r="AM2" s="83" t="s">
        <v>12</v>
      </c>
      <c r="AN2" s="83" t="s">
        <v>13</v>
      </c>
      <c r="AO2" s="83" t="s">
        <v>1</v>
      </c>
      <c r="AP2" s="83" t="s">
        <v>14</v>
      </c>
      <c r="AQ2" s="87" t="s">
        <v>0</v>
      </c>
      <c r="AR2" s="85"/>
      <c r="AS2" s="86"/>
      <c r="AT2" s="83"/>
      <c r="AU2" s="83" t="s">
        <v>12</v>
      </c>
      <c r="AV2" s="83" t="s">
        <v>13</v>
      </c>
      <c r="AW2" s="83" t="s">
        <v>1</v>
      </c>
      <c r="AX2" s="83" t="s">
        <v>14</v>
      </c>
      <c r="AY2" s="87" t="s">
        <v>0</v>
      </c>
      <c r="AZ2" s="85"/>
      <c r="BA2" s="86"/>
      <c r="BB2" s="83"/>
      <c r="BC2" s="83" t="s">
        <v>12</v>
      </c>
      <c r="BD2" s="83" t="s">
        <v>13</v>
      </c>
      <c r="BE2" s="83" t="s">
        <v>1</v>
      </c>
      <c r="BF2" s="83" t="s">
        <v>14</v>
      </c>
      <c r="BG2" s="87" t="s">
        <v>0</v>
      </c>
      <c r="BH2" s="85"/>
      <c r="BI2" s="86"/>
      <c r="BJ2" s="83"/>
      <c r="BK2" s="83" t="s">
        <v>12</v>
      </c>
      <c r="BL2" s="83" t="s">
        <v>13</v>
      </c>
      <c r="BM2" s="83" t="s">
        <v>1</v>
      </c>
      <c r="BN2" s="83" t="s">
        <v>14</v>
      </c>
      <c r="BO2" s="87" t="s">
        <v>0</v>
      </c>
      <c r="BP2" s="88"/>
      <c r="BQ2" s="86"/>
      <c r="BR2" s="83"/>
      <c r="BS2" s="83" t="s">
        <v>12</v>
      </c>
      <c r="BT2" s="83" t="s">
        <v>13</v>
      </c>
      <c r="BU2" s="83" t="s">
        <v>1</v>
      </c>
      <c r="BV2" s="89" t="s">
        <v>14</v>
      </c>
      <c r="BW2" s="87" t="s">
        <v>0</v>
      </c>
      <c r="BX2" s="85"/>
      <c r="BY2" s="86"/>
      <c r="BZ2" s="83"/>
      <c r="CA2" s="83" t="s">
        <v>12</v>
      </c>
      <c r="CB2" s="83" t="s">
        <v>13</v>
      </c>
      <c r="CC2" s="83" t="s">
        <v>1</v>
      </c>
      <c r="CD2" s="83" t="s">
        <v>14</v>
      </c>
      <c r="CE2" s="87" t="s">
        <v>0</v>
      </c>
      <c r="CF2" s="90" t="s">
        <v>17</v>
      </c>
      <c r="CG2" s="90" t="s">
        <v>18</v>
      </c>
      <c r="CH2" s="105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51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</row>
    <row r="3" spans="1:114" s="35" customFormat="1" x14ac:dyDescent="0.2">
      <c r="A3" s="64" t="s">
        <v>75</v>
      </c>
      <c r="B3" s="119">
        <v>1989</v>
      </c>
      <c r="C3" s="37" t="s">
        <v>33</v>
      </c>
      <c r="D3" s="33">
        <v>478</v>
      </c>
      <c r="E3" s="30">
        <f t="shared" ref="E3" si="0">D3*1.2</f>
        <v>573.6</v>
      </c>
      <c r="F3" s="4"/>
      <c r="G3" s="4"/>
      <c r="H3" s="4">
        <v>300</v>
      </c>
      <c r="I3" s="4">
        <v>50</v>
      </c>
      <c r="J3" s="4"/>
      <c r="K3" s="31">
        <f t="shared" ref="K3" si="1">SUM(D3:J3)-D3</f>
        <v>923.59999999999991</v>
      </c>
      <c r="L3" s="33">
        <v>599</v>
      </c>
      <c r="M3" s="30">
        <f t="shared" ref="M3" si="2">L3*1</f>
        <v>599</v>
      </c>
      <c r="N3" s="4"/>
      <c r="O3" s="4"/>
      <c r="P3" s="4">
        <v>200</v>
      </c>
      <c r="Q3" s="4">
        <v>20</v>
      </c>
      <c r="R3" s="4">
        <v>800</v>
      </c>
      <c r="S3" s="31">
        <f t="shared" ref="S3" si="3">SUM(L3:R3)-L3</f>
        <v>1619</v>
      </c>
      <c r="T3" s="33"/>
      <c r="U3" s="30">
        <f t="shared" ref="U3" si="4">T3*1</f>
        <v>0</v>
      </c>
      <c r="V3" s="4"/>
      <c r="W3" s="4"/>
      <c r="X3" s="4"/>
      <c r="Y3" s="4"/>
      <c r="Z3" s="4"/>
      <c r="AA3" s="31">
        <f t="shared" ref="AA3" si="5">SUM(T3:Z3)-T3</f>
        <v>0</v>
      </c>
      <c r="AB3" s="33"/>
      <c r="AC3" s="30">
        <f t="shared" ref="AC3" si="6">AB3*1</f>
        <v>0</v>
      </c>
      <c r="AD3" s="4"/>
      <c r="AE3" s="4"/>
      <c r="AF3" s="4"/>
      <c r="AG3" s="4"/>
      <c r="AH3" s="4"/>
      <c r="AI3" s="31">
        <f t="shared" ref="AI3" si="7">SUM(AB3:AH3)-AB3</f>
        <v>0</v>
      </c>
      <c r="AJ3" s="33">
        <v>606</v>
      </c>
      <c r="AK3" s="57">
        <f t="shared" ref="AK3" si="8">AJ3*1</f>
        <v>606</v>
      </c>
      <c r="AL3" s="59"/>
      <c r="AM3" s="4"/>
      <c r="AN3" s="4">
        <v>200</v>
      </c>
      <c r="AO3" s="4">
        <v>40</v>
      </c>
      <c r="AP3" s="4">
        <v>1000</v>
      </c>
      <c r="AQ3" s="31">
        <f t="shared" ref="AQ3" si="9">SUM(AJ3:AP3)-AJ3</f>
        <v>1846</v>
      </c>
      <c r="AR3" s="33">
        <v>568</v>
      </c>
      <c r="AS3" s="30">
        <f t="shared" ref="AS3" si="10">AR3*1</f>
        <v>568</v>
      </c>
      <c r="AT3" s="4"/>
      <c r="AU3" s="4"/>
      <c r="AV3" s="4">
        <v>700</v>
      </c>
      <c r="AW3" s="4">
        <v>80</v>
      </c>
      <c r="AX3" s="4"/>
      <c r="AY3" s="31">
        <f t="shared" ref="AY3" si="11">SUM(AR3:AX3)-AR3</f>
        <v>1348</v>
      </c>
      <c r="AZ3" s="33">
        <v>621</v>
      </c>
      <c r="BA3" s="30">
        <f t="shared" ref="BA3" si="12">AZ3*1</f>
        <v>621</v>
      </c>
      <c r="BB3" s="4"/>
      <c r="BC3" s="4">
        <v>80</v>
      </c>
      <c r="BD3" s="4"/>
      <c r="BE3" s="4">
        <v>50</v>
      </c>
      <c r="BF3" s="4">
        <v>1000</v>
      </c>
      <c r="BG3" s="31">
        <f t="shared" ref="BG3" si="13">SUM(AZ3:BF3)-AZ3</f>
        <v>1751</v>
      </c>
      <c r="BH3" s="33">
        <v>486</v>
      </c>
      <c r="BI3" s="30">
        <f t="shared" ref="BI3" si="14">BH3*1.2</f>
        <v>583.19999999999993</v>
      </c>
      <c r="BJ3" s="4"/>
      <c r="BK3" s="4">
        <v>200</v>
      </c>
      <c r="BL3" s="4"/>
      <c r="BM3" s="4">
        <v>50</v>
      </c>
      <c r="BN3" s="4"/>
      <c r="BO3" s="31">
        <f t="shared" ref="BO3" si="15">SUM(BH3:BN3)-BH3</f>
        <v>833.19999999999982</v>
      </c>
      <c r="BP3" s="29">
        <v>497</v>
      </c>
      <c r="BQ3" s="30">
        <f t="shared" ref="BQ3" si="16">(BP3)*1.2</f>
        <v>596.4</v>
      </c>
      <c r="BR3" s="4"/>
      <c r="BS3" s="4">
        <v>300</v>
      </c>
      <c r="BT3" s="4"/>
      <c r="BU3" s="4">
        <v>50</v>
      </c>
      <c r="BV3" s="32"/>
      <c r="BW3" s="31">
        <f t="shared" ref="BW3" si="17">SUM(BP3:BV3)-BP3</f>
        <v>946.40000000000009</v>
      </c>
      <c r="BX3" s="33">
        <v>502</v>
      </c>
      <c r="BY3" s="30">
        <f t="shared" ref="BY3" si="18">BX3*1.2</f>
        <v>602.4</v>
      </c>
      <c r="BZ3" s="4"/>
      <c r="CA3" s="4"/>
      <c r="CB3" s="4">
        <v>300</v>
      </c>
      <c r="CC3" s="4">
        <v>80</v>
      </c>
      <c r="CD3" s="4"/>
      <c r="CE3" s="31">
        <f t="shared" ref="CE3" si="19">SUM(BX3:CD3)-BX3</f>
        <v>982.40000000000009</v>
      </c>
      <c r="CF3" s="62">
        <f t="shared" ref="CF3" si="20">AVERAGE(CT3:CX3)</f>
        <v>1509.28</v>
      </c>
      <c r="CG3" s="117">
        <v>1</v>
      </c>
      <c r="CH3" s="29"/>
      <c r="CI3" s="34">
        <f t="shared" ref="CI3:CI14" si="21">K3</f>
        <v>923.59999999999991</v>
      </c>
      <c r="CJ3" s="34">
        <f t="shared" ref="CJ3:CJ14" si="22">S3</f>
        <v>1619</v>
      </c>
      <c r="CK3" s="34">
        <f t="shared" ref="CK3:CK14" si="23">AA3</f>
        <v>0</v>
      </c>
      <c r="CL3" s="34">
        <f t="shared" ref="CL3:CL14" si="24">AI3</f>
        <v>0</v>
      </c>
      <c r="CM3" s="34">
        <f t="shared" ref="CM3:CM14" si="25">AQ3</f>
        <v>1846</v>
      </c>
      <c r="CN3" s="34">
        <f t="shared" ref="CN3:CN14" si="26">AY3</f>
        <v>1348</v>
      </c>
      <c r="CO3" s="34">
        <f t="shared" ref="CO3:CO14" si="27">BG3</f>
        <v>1751</v>
      </c>
      <c r="CP3" s="34">
        <f t="shared" ref="CP3:CP14" si="28">BO3</f>
        <v>833.19999999999982</v>
      </c>
      <c r="CQ3" s="34">
        <f t="shared" ref="CQ3:CQ14" si="29">BW3</f>
        <v>946.40000000000009</v>
      </c>
      <c r="CR3" s="34">
        <f>CE3</f>
        <v>982.40000000000009</v>
      </c>
      <c r="CS3" s="42"/>
      <c r="CT3" s="34">
        <f>LARGE($CI3:$CR3,1)</f>
        <v>1846</v>
      </c>
      <c r="CU3" s="34">
        <f>LARGE($CI3:$CR3,2)</f>
        <v>1751</v>
      </c>
      <c r="CV3" s="34">
        <f>LARGE($CI3:$CR3,3)</f>
        <v>1619</v>
      </c>
      <c r="CW3" s="34">
        <f>LARGE($CI3:$CR3,4)</f>
        <v>1348</v>
      </c>
      <c r="CX3" s="34">
        <f>LARGE($CI3:$CR3,5)</f>
        <v>982.40000000000009</v>
      </c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</row>
    <row r="4" spans="1:114" s="35" customFormat="1" x14ac:dyDescent="0.2">
      <c r="A4" s="20" t="s">
        <v>96</v>
      </c>
      <c r="B4" s="119">
        <v>1989</v>
      </c>
      <c r="C4" s="23" t="s">
        <v>33</v>
      </c>
      <c r="D4" s="33">
        <v>433</v>
      </c>
      <c r="E4" s="30">
        <f t="shared" ref="E4:E14" si="30">D4*1.2</f>
        <v>519.6</v>
      </c>
      <c r="F4" s="4"/>
      <c r="G4" s="4"/>
      <c r="H4" s="4">
        <v>500</v>
      </c>
      <c r="I4" s="4">
        <v>50</v>
      </c>
      <c r="J4" s="4"/>
      <c r="K4" s="31">
        <f t="shared" ref="K4:K14" si="31">SUM(D4:J4)-D4</f>
        <v>1069.5999999999999</v>
      </c>
      <c r="L4" s="33">
        <v>554</v>
      </c>
      <c r="M4" s="30">
        <f t="shared" ref="M4:M14" si="32">L4*1</f>
        <v>554</v>
      </c>
      <c r="N4" s="4"/>
      <c r="O4" s="4"/>
      <c r="P4" s="4">
        <v>300</v>
      </c>
      <c r="Q4" s="4">
        <v>20</v>
      </c>
      <c r="R4" s="4"/>
      <c r="S4" s="31">
        <f t="shared" ref="S4:S14" si="33">SUM(L4:R4)-L4</f>
        <v>874</v>
      </c>
      <c r="T4" s="33"/>
      <c r="U4" s="30">
        <f t="shared" ref="U4:U14" si="34">T4*1</f>
        <v>0</v>
      </c>
      <c r="V4" s="4"/>
      <c r="W4" s="4"/>
      <c r="X4" s="4"/>
      <c r="Y4" s="4"/>
      <c r="Z4" s="4"/>
      <c r="AA4" s="31">
        <f t="shared" ref="AA4:AA14" si="35">SUM(T4:Z4)-T4</f>
        <v>0</v>
      </c>
      <c r="AB4" s="33">
        <v>519</v>
      </c>
      <c r="AC4" s="30">
        <f t="shared" ref="AC4:AC14" si="36">AB4*1</f>
        <v>519</v>
      </c>
      <c r="AD4" s="4"/>
      <c r="AE4" s="4"/>
      <c r="AF4" s="4">
        <v>40</v>
      </c>
      <c r="AG4" s="4">
        <v>90</v>
      </c>
      <c r="AH4" s="4"/>
      <c r="AI4" s="31">
        <f t="shared" ref="AI4:AI14" si="37">SUM(AB4:AH4)-AB4</f>
        <v>649</v>
      </c>
      <c r="AJ4" s="32">
        <v>524</v>
      </c>
      <c r="AK4" s="30">
        <f t="shared" ref="AK4:AK14" si="38">AJ4*1</f>
        <v>524</v>
      </c>
      <c r="AL4" s="29"/>
      <c r="AM4" s="4"/>
      <c r="AN4" s="4">
        <v>300</v>
      </c>
      <c r="AO4" s="4">
        <v>40</v>
      </c>
      <c r="AP4" s="4"/>
      <c r="AQ4" s="31">
        <f t="shared" ref="AQ4:AQ14" si="39">SUM(AJ4:AP4)-AJ4</f>
        <v>864</v>
      </c>
      <c r="AR4" s="33">
        <v>550</v>
      </c>
      <c r="AS4" s="30">
        <f t="shared" ref="AS4:AS14" si="40">AR4*1</f>
        <v>550</v>
      </c>
      <c r="AT4" s="4"/>
      <c r="AU4" s="4"/>
      <c r="AV4" s="4">
        <v>800</v>
      </c>
      <c r="AW4" s="4">
        <v>80</v>
      </c>
      <c r="AX4" s="4"/>
      <c r="AY4" s="31">
        <f t="shared" ref="AY4:AY14" si="41">SUM(AR4:AX4)-AR4</f>
        <v>1430</v>
      </c>
      <c r="AZ4" s="33">
        <v>593</v>
      </c>
      <c r="BA4" s="30">
        <f t="shared" ref="BA4:BA14" si="42">AZ4*1</f>
        <v>593</v>
      </c>
      <c r="BB4" s="4"/>
      <c r="BC4" s="4">
        <v>100</v>
      </c>
      <c r="BD4" s="4"/>
      <c r="BE4" s="4">
        <v>50</v>
      </c>
      <c r="BF4" s="4"/>
      <c r="BG4" s="31">
        <f t="shared" ref="BG4:BG14" si="43">SUM(AZ4:BF4)-AZ4</f>
        <v>743</v>
      </c>
      <c r="BH4" s="33">
        <v>463</v>
      </c>
      <c r="BI4" s="30">
        <f t="shared" ref="BI4:BI14" si="44">BH4*1.2</f>
        <v>555.6</v>
      </c>
      <c r="BJ4" s="4"/>
      <c r="BK4" s="4">
        <v>100</v>
      </c>
      <c r="BL4" s="4"/>
      <c r="BM4" s="4">
        <v>50</v>
      </c>
      <c r="BN4" s="4"/>
      <c r="BO4" s="31">
        <f t="shared" ref="BO4:BO14" si="45">SUM(BH4:BN4)-BH4</f>
        <v>705.59999999999991</v>
      </c>
      <c r="BP4" s="29"/>
      <c r="BQ4" s="30">
        <f t="shared" ref="BQ4:BQ14" si="46">(BP4)*1.2</f>
        <v>0</v>
      </c>
      <c r="BR4" s="4"/>
      <c r="BS4" s="4"/>
      <c r="BT4" s="4"/>
      <c r="BU4" s="4"/>
      <c r="BV4" s="32"/>
      <c r="BW4" s="31">
        <f t="shared" ref="BW4:BW14" si="47">SUM(BP4:BV4)-BP4</f>
        <v>0</v>
      </c>
      <c r="BX4" s="33">
        <v>487</v>
      </c>
      <c r="BY4" s="30">
        <f t="shared" ref="BY4:BY14" si="48">BX4*1.2</f>
        <v>584.4</v>
      </c>
      <c r="BZ4" s="4"/>
      <c r="CA4" s="4"/>
      <c r="CB4" s="4">
        <v>100</v>
      </c>
      <c r="CC4" s="4">
        <v>80</v>
      </c>
      <c r="CD4" s="4"/>
      <c r="CE4" s="31">
        <f t="shared" ref="CE4:CE14" si="49">SUM(BX4:CD4)-BX4</f>
        <v>764.40000000000009</v>
      </c>
      <c r="CF4" s="62">
        <f t="shared" ref="CF4:CF14" si="50">AVERAGE(CT4:CX4)</f>
        <v>1000.4</v>
      </c>
      <c r="CG4" s="117">
        <v>2</v>
      </c>
      <c r="CH4" s="29"/>
      <c r="CI4" s="34">
        <f t="shared" si="21"/>
        <v>1069.5999999999999</v>
      </c>
      <c r="CJ4" s="34">
        <f t="shared" si="22"/>
        <v>874</v>
      </c>
      <c r="CK4" s="34">
        <f t="shared" si="23"/>
        <v>0</v>
      </c>
      <c r="CL4" s="34">
        <f t="shared" si="24"/>
        <v>649</v>
      </c>
      <c r="CM4" s="34">
        <f t="shared" si="25"/>
        <v>864</v>
      </c>
      <c r="CN4" s="34">
        <f t="shared" si="26"/>
        <v>1430</v>
      </c>
      <c r="CO4" s="34">
        <f t="shared" si="27"/>
        <v>743</v>
      </c>
      <c r="CP4" s="34">
        <f t="shared" si="28"/>
        <v>705.59999999999991</v>
      </c>
      <c r="CQ4" s="34">
        <f t="shared" si="29"/>
        <v>0</v>
      </c>
      <c r="CR4" s="34">
        <f t="shared" ref="CR4:CR14" si="51">CE4</f>
        <v>764.40000000000009</v>
      </c>
      <c r="CS4" s="42"/>
      <c r="CT4" s="34">
        <f t="shared" ref="CT4:CT43" si="52">LARGE($CI4:$CR4,1)</f>
        <v>1430</v>
      </c>
      <c r="CU4" s="34">
        <f t="shared" ref="CU4:CU43" si="53">LARGE($CI4:$CR4,2)</f>
        <v>1069.5999999999999</v>
      </c>
      <c r="CV4" s="34">
        <f t="shared" ref="CV4:CV43" si="54">LARGE($CI4:$CR4,3)</f>
        <v>874</v>
      </c>
      <c r="CW4" s="34">
        <f t="shared" ref="CW4:CW43" si="55">LARGE($CI4:$CR4,4)</f>
        <v>864</v>
      </c>
      <c r="CX4" s="34">
        <f t="shared" ref="CX4:CX43" si="56">LARGE($CI4:$CR4,5)</f>
        <v>764.40000000000009</v>
      </c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</row>
    <row r="5" spans="1:114" s="35" customFormat="1" x14ac:dyDescent="0.2">
      <c r="A5" s="20" t="s">
        <v>147</v>
      </c>
      <c r="B5" s="119">
        <v>2003</v>
      </c>
      <c r="C5" s="23" t="s">
        <v>33</v>
      </c>
      <c r="D5" s="33"/>
      <c r="E5" s="30">
        <f t="shared" si="30"/>
        <v>0</v>
      </c>
      <c r="F5" s="4"/>
      <c r="G5" s="4"/>
      <c r="H5" s="4"/>
      <c r="I5" s="4"/>
      <c r="J5" s="4"/>
      <c r="K5" s="31">
        <f t="shared" si="31"/>
        <v>0</v>
      </c>
      <c r="L5" s="33"/>
      <c r="M5" s="30">
        <f t="shared" si="32"/>
        <v>0</v>
      </c>
      <c r="N5" s="4"/>
      <c r="O5" s="4"/>
      <c r="P5" s="4"/>
      <c r="Q5" s="4"/>
      <c r="R5" s="4"/>
      <c r="S5" s="31">
        <f t="shared" si="33"/>
        <v>0</v>
      </c>
      <c r="T5" s="33"/>
      <c r="U5" s="30">
        <f t="shared" si="34"/>
        <v>0</v>
      </c>
      <c r="V5" s="4"/>
      <c r="W5" s="4"/>
      <c r="X5" s="4"/>
      <c r="Y5" s="4"/>
      <c r="Z5" s="4"/>
      <c r="AA5" s="31">
        <f t="shared" si="35"/>
        <v>0</v>
      </c>
      <c r="AB5" s="33">
        <v>569</v>
      </c>
      <c r="AC5" s="30">
        <f t="shared" si="36"/>
        <v>569</v>
      </c>
      <c r="AD5" s="4"/>
      <c r="AE5" s="4"/>
      <c r="AF5" s="4">
        <v>20</v>
      </c>
      <c r="AG5" s="4">
        <v>90</v>
      </c>
      <c r="AH5" s="4"/>
      <c r="AI5" s="31">
        <f t="shared" si="37"/>
        <v>679</v>
      </c>
      <c r="AJ5" s="32"/>
      <c r="AK5" s="30">
        <f t="shared" si="38"/>
        <v>0</v>
      </c>
      <c r="AM5" s="4"/>
      <c r="AN5" s="4"/>
      <c r="AO5" s="4"/>
      <c r="AP5" s="4"/>
      <c r="AQ5" s="31">
        <f t="shared" si="39"/>
        <v>0</v>
      </c>
      <c r="AR5" s="33">
        <v>525</v>
      </c>
      <c r="AS5" s="30">
        <f t="shared" si="40"/>
        <v>525</v>
      </c>
      <c r="AT5" s="4"/>
      <c r="AU5" s="4"/>
      <c r="AV5" s="4">
        <v>500</v>
      </c>
      <c r="AW5" s="4">
        <v>80</v>
      </c>
      <c r="AX5" s="4"/>
      <c r="AY5" s="31">
        <f t="shared" si="41"/>
        <v>1105</v>
      </c>
      <c r="AZ5" s="33">
        <v>560</v>
      </c>
      <c r="BA5" s="30">
        <f t="shared" si="42"/>
        <v>560</v>
      </c>
      <c r="BB5" s="4"/>
      <c r="BC5" s="4">
        <v>300</v>
      </c>
      <c r="BD5" s="4"/>
      <c r="BE5" s="4">
        <v>50</v>
      </c>
      <c r="BF5" s="4"/>
      <c r="BG5" s="31">
        <f t="shared" si="43"/>
        <v>910</v>
      </c>
      <c r="BH5" s="33">
        <v>464</v>
      </c>
      <c r="BI5" s="30">
        <f t="shared" si="44"/>
        <v>556.79999999999995</v>
      </c>
      <c r="BJ5" s="4"/>
      <c r="BK5" s="4">
        <v>300</v>
      </c>
      <c r="BL5" s="4"/>
      <c r="BM5" s="4">
        <v>50</v>
      </c>
      <c r="BN5" s="4"/>
      <c r="BO5" s="31">
        <f t="shared" si="45"/>
        <v>906.8</v>
      </c>
      <c r="BP5" s="29">
        <v>446</v>
      </c>
      <c r="BQ5" s="30">
        <f t="shared" si="46"/>
        <v>535.19999999999993</v>
      </c>
      <c r="BR5" s="4"/>
      <c r="BS5" s="4">
        <v>200</v>
      </c>
      <c r="BT5" s="4"/>
      <c r="BU5" s="4">
        <v>50</v>
      </c>
      <c r="BV5" s="32"/>
      <c r="BW5" s="31">
        <f t="shared" si="47"/>
        <v>785.19999999999982</v>
      </c>
      <c r="BX5" s="33">
        <v>452</v>
      </c>
      <c r="BY5" s="30">
        <f t="shared" si="48"/>
        <v>542.4</v>
      </c>
      <c r="BZ5" s="4"/>
      <c r="CA5" s="4"/>
      <c r="CB5" s="4">
        <v>200</v>
      </c>
      <c r="CC5" s="4">
        <v>80</v>
      </c>
      <c r="CD5" s="4"/>
      <c r="CE5" s="31">
        <f t="shared" si="49"/>
        <v>822.40000000000009</v>
      </c>
      <c r="CF5" s="62">
        <f t="shared" si="50"/>
        <v>905.87999999999988</v>
      </c>
      <c r="CG5" s="117">
        <v>3</v>
      </c>
      <c r="CH5" s="29"/>
      <c r="CI5" s="34">
        <f t="shared" si="21"/>
        <v>0</v>
      </c>
      <c r="CJ5" s="34">
        <f t="shared" si="22"/>
        <v>0</v>
      </c>
      <c r="CK5" s="34">
        <f t="shared" si="23"/>
        <v>0</v>
      </c>
      <c r="CL5" s="34">
        <f t="shared" si="24"/>
        <v>679</v>
      </c>
      <c r="CM5" s="34">
        <f t="shared" si="25"/>
        <v>0</v>
      </c>
      <c r="CN5" s="34">
        <f t="shared" si="26"/>
        <v>1105</v>
      </c>
      <c r="CO5" s="34">
        <f t="shared" si="27"/>
        <v>910</v>
      </c>
      <c r="CP5" s="34">
        <f t="shared" si="28"/>
        <v>906.8</v>
      </c>
      <c r="CQ5" s="34">
        <f t="shared" si="29"/>
        <v>785.19999999999982</v>
      </c>
      <c r="CR5" s="34">
        <f t="shared" si="51"/>
        <v>822.40000000000009</v>
      </c>
      <c r="CS5" s="42"/>
      <c r="CT5" s="34">
        <f t="shared" si="52"/>
        <v>1105</v>
      </c>
      <c r="CU5" s="34">
        <f t="shared" si="53"/>
        <v>910</v>
      </c>
      <c r="CV5" s="34">
        <f t="shared" si="54"/>
        <v>906.8</v>
      </c>
      <c r="CW5" s="34">
        <f t="shared" si="55"/>
        <v>822.40000000000009</v>
      </c>
      <c r="CX5" s="34">
        <f t="shared" si="56"/>
        <v>785.19999999999982</v>
      </c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</row>
    <row r="6" spans="1:114" s="35" customFormat="1" x14ac:dyDescent="0.2">
      <c r="A6" s="45" t="s">
        <v>121</v>
      </c>
      <c r="B6" s="119">
        <v>1989</v>
      </c>
      <c r="C6" s="23" t="s">
        <v>33</v>
      </c>
      <c r="D6" s="33">
        <v>361</v>
      </c>
      <c r="E6" s="30">
        <f t="shared" si="30"/>
        <v>433.2</v>
      </c>
      <c r="F6" s="4"/>
      <c r="G6" s="4"/>
      <c r="H6" s="4">
        <v>100</v>
      </c>
      <c r="I6" s="4">
        <v>50</v>
      </c>
      <c r="J6" s="4"/>
      <c r="K6" s="31">
        <f t="shared" si="31"/>
        <v>583.20000000000005</v>
      </c>
      <c r="L6" s="33"/>
      <c r="M6" s="30">
        <f t="shared" si="32"/>
        <v>0</v>
      </c>
      <c r="N6" s="4"/>
      <c r="O6" s="4"/>
      <c r="P6" s="4"/>
      <c r="Q6" s="4"/>
      <c r="R6" s="4"/>
      <c r="S6" s="31">
        <f t="shared" si="33"/>
        <v>0</v>
      </c>
      <c r="T6" s="33"/>
      <c r="U6" s="30">
        <f t="shared" si="34"/>
        <v>0</v>
      </c>
      <c r="V6" s="4"/>
      <c r="W6" s="4"/>
      <c r="X6" s="4"/>
      <c r="Y6" s="4"/>
      <c r="Z6" s="4"/>
      <c r="AA6" s="31">
        <f t="shared" si="35"/>
        <v>0</v>
      </c>
      <c r="AB6" s="33"/>
      <c r="AC6" s="30">
        <f t="shared" si="36"/>
        <v>0</v>
      </c>
      <c r="AD6" s="4"/>
      <c r="AE6" s="4"/>
      <c r="AF6" s="4"/>
      <c r="AG6" s="4"/>
      <c r="AH6" s="4"/>
      <c r="AI6" s="31">
        <f t="shared" si="37"/>
        <v>0</v>
      </c>
      <c r="AJ6" s="32"/>
      <c r="AK6" s="30">
        <f t="shared" si="38"/>
        <v>0</v>
      </c>
      <c r="AL6" s="29"/>
      <c r="AM6" s="4"/>
      <c r="AN6" s="4"/>
      <c r="AO6" s="4"/>
      <c r="AP6" s="4"/>
      <c r="AQ6" s="31">
        <f t="shared" si="39"/>
        <v>0</v>
      </c>
      <c r="AR6" s="33">
        <v>467</v>
      </c>
      <c r="AS6" s="30">
        <f t="shared" si="40"/>
        <v>467</v>
      </c>
      <c r="AT6" s="4"/>
      <c r="AU6" s="4"/>
      <c r="AV6" s="4">
        <v>300</v>
      </c>
      <c r="AW6" s="4">
        <v>80</v>
      </c>
      <c r="AX6" s="4"/>
      <c r="AY6" s="31">
        <f t="shared" si="41"/>
        <v>847</v>
      </c>
      <c r="AZ6" s="33">
        <v>510</v>
      </c>
      <c r="BA6" s="30">
        <f t="shared" si="42"/>
        <v>510</v>
      </c>
      <c r="BB6" s="4"/>
      <c r="BC6" s="4">
        <v>200</v>
      </c>
      <c r="BD6" s="4"/>
      <c r="BE6" s="4">
        <v>50</v>
      </c>
      <c r="BF6" s="4"/>
      <c r="BG6" s="31">
        <f t="shared" si="43"/>
        <v>760</v>
      </c>
      <c r="BH6" s="33">
        <v>367</v>
      </c>
      <c r="BI6" s="30">
        <f t="shared" si="44"/>
        <v>440.4</v>
      </c>
      <c r="BJ6" s="4"/>
      <c r="BK6" s="4">
        <v>80</v>
      </c>
      <c r="BL6" s="4"/>
      <c r="BM6" s="4">
        <v>50</v>
      </c>
      <c r="BN6" s="4"/>
      <c r="BO6" s="31">
        <f t="shared" si="45"/>
        <v>570.4</v>
      </c>
      <c r="BP6" s="29">
        <v>445</v>
      </c>
      <c r="BQ6" s="30">
        <f t="shared" si="46"/>
        <v>534</v>
      </c>
      <c r="BR6" s="4"/>
      <c r="BS6" s="4">
        <v>80</v>
      </c>
      <c r="BT6" s="4"/>
      <c r="BU6" s="4">
        <v>50</v>
      </c>
      <c r="BV6" s="32"/>
      <c r="BW6" s="31">
        <f t="shared" si="47"/>
        <v>664</v>
      </c>
      <c r="BX6" s="33">
        <v>413</v>
      </c>
      <c r="BY6" s="30">
        <f t="shared" si="48"/>
        <v>495.59999999999997</v>
      </c>
      <c r="BZ6" s="4"/>
      <c r="CA6" s="4"/>
      <c r="CB6" s="4">
        <v>80</v>
      </c>
      <c r="CC6" s="4">
        <v>80</v>
      </c>
      <c r="CD6" s="4"/>
      <c r="CE6" s="31">
        <f t="shared" si="49"/>
        <v>655.59999999999991</v>
      </c>
      <c r="CF6" s="62">
        <f t="shared" si="50"/>
        <v>701.96</v>
      </c>
      <c r="CG6" s="117">
        <v>4</v>
      </c>
      <c r="CH6" s="29"/>
      <c r="CI6" s="34">
        <f t="shared" si="21"/>
        <v>583.20000000000005</v>
      </c>
      <c r="CJ6" s="34">
        <f t="shared" si="22"/>
        <v>0</v>
      </c>
      <c r="CK6" s="34">
        <f t="shared" si="23"/>
        <v>0</v>
      </c>
      <c r="CL6" s="34">
        <f t="shared" si="24"/>
        <v>0</v>
      </c>
      <c r="CM6" s="34">
        <f t="shared" si="25"/>
        <v>0</v>
      </c>
      <c r="CN6" s="34">
        <f t="shared" si="26"/>
        <v>847</v>
      </c>
      <c r="CO6" s="34">
        <f t="shared" si="27"/>
        <v>760</v>
      </c>
      <c r="CP6" s="34">
        <f t="shared" si="28"/>
        <v>570.4</v>
      </c>
      <c r="CQ6" s="34">
        <f t="shared" si="29"/>
        <v>664</v>
      </c>
      <c r="CR6" s="34">
        <f t="shared" si="51"/>
        <v>655.59999999999991</v>
      </c>
      <c r="CS6" s="42"/>
      <c r="CT6" s="34">
        <f t="shared" si="52"/>
        <v>847</v>
      </c>
      <c r="CU6" s="34">
        <f t="shared" si="53"/>
        <v>760</v>
      </c>
      <c r="CV6" s="34">
        <f t="shared" si="54"/>
        <v>664</v>
      </c>
      <c r="CW6" s="34">
        <f t="shared" si="55"/>
        <v>655.59999999999991</v>
      </c>
      <c r="CX6" s="34">
        <f t="shared" si="56"/>
        <v>583.20000000000005</v>
      </c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</row>
    <row r="7" spans="1:114" s="35" customFormat="1" x14ac:dyDescent="0.2">
      <c r="A7" s="20" t="s">
        <v>177</v>
      </c>
      <c r="B7" s="119">
        <v>1987</v>
      </c>
      <c r="C7" s="23" t="s">
        <v>33</v>
      </c>
      <c r="D7" s="33"/>
      <c r="E7" s="30">
        <f t="shared" si="30"/>
        <v>0</v>
      </c>
      <c r="F7" s="4"/>
      <c r="G7" s="4"/>
      <c r="H7" s="4"/>
      <c r="I7" s="4"/>
      <c r="J7" s="4"/>
      <c r="K7" s="31">
        <f t="shared" si="31"/>
        <v>0</v>
      </c>
      <c r="L7" s="33"/>
      <c r="M7" s="30">
        <f t="shared" si="32"/>
        <v>0</v>
      </c>
      <c r="N7" s="4"/>
      <c r="O7" s="4"/>
      <c r="P7" s="4"/>
      <c r="Q7" s="4"/>
      <c r="R7" s="4"/>
      <c r="S7" s="31">
        <f t="shared" si="33"/>
        <v>0</v>
      </c>
      <c r="T7" s="33"/>
      <c r="U7" s="30">
        <f t="shared" si="34"/>
        <v>0</v>
      </c>
      <c r="V7" s="4"/>
      <c r="W7" s="4"/>
      <c r="X7" s="4"/>
      <c r="Y7" s="4"/>
      <c r="Z7" s="4"/>
      <c r="AA7" s="31">
        <f t="shared" si="35"/>
        <v>0</v>
      </c>
      <c r="AB7" s="33"/>
      <c r="AC7" s="30">
        <f t="shared" si="36"/>
        <v>0</v>
      </c>
      <c r="AD7" s="4"/>
      <c r="AE7" s="4"/>
      <c r="AF7" s="4"/>
      <c r="AG7" s="4"/>
      <c r="AH7" s="4"/>
      <c r="AI7" s="31">
        <f t="shared" si="37"/>
        <v>0</v>
      </c>
      <c r="AJ7" s="32">
        <v>387</v>
      </c>
      <c r="AK7" s="30">
        <f t="shared" si="38"/>
        <v>387</v>
      </c>
      <c r="AL7" s="29"/>
      <c r="AM7" s="4"/>
      <c r="AN7" s="4">
        <v>80</v>
      </c>
      <c r="AO7" s="4">
        <v>40</v>
      </c>
      <c r="AP7" s="4"/>
      <c r="AQ7" s="31">
        <f t="shared" si="39"/>
        <v>507</v>
      </c>
      <c r="AR7" s="33">
        <v>342</v>
      </c>
      <c r="AS7" s="30">
        <f t="shared" si="40"/>
        <v>342</v>
      </c>
      <c r="AT7" s="4"/>
      <c r="AU7" s="4"/>
      <c r="AV7" s="4">
        <v>100</v>
      </c>
      <c r="AW7" s="4">
        <v>80</v>
      </c>
      <c r="AX7" s="4"/>
      <c r="AY7" s="31">
        <f t="shared" si="41"/>
        <v>522</v>
      </c>
      <c r="AZ7" s="33">
        <v>432</v>
      </c>
      <c r="BA7" s="30">
        <f t="shared" si="42"/>
        <v>432</v>
      </c>
      <c r="BB7" s="4"/>
      <c r="BC7" s="4">
        <v>40</v>
      </c>
      <c r="BD7" s="4"/>
      <c r="BE7" s="4">
        <v>50</v>
      </c>
      <c r="BF7" s="4"/>
      <c r="BG7" s="31">
        <f t="shared" si="43"/>
        <v>522</v>
      </c>
      <c r="BH7" s="33">
        <v>344</v>
      </c>
      <c r="BI7" s="30">
        <f t="shared" si="44"/>
        <v>412.8</v>
      </c>
      <c r="BJ7" s="4"/>
      <c r="BK7" s="4">
        <v>40</v>
      </c>
      <c r="BL7" s="4"/>
      <c r="BM7" s="4">
        <v>50</v>
      </c>
      <c r="BN7" s="4"/>
      <c r="BO7" s="31">
        <f t="shared" si="45"/>
        <v>502.79999999999995</v>
      </c>
      <c r="BP7" s="29"/>
      <c r="BQ7" s="30">
        <f t="shared" si="46"/>
        <v>0</v>
      </c>
      <c r="BR7" s="4"/>
      <c r="BS7" s="4"/>
      <c r="BT7" s="4"/>
      <c r="BU7" s="4"/>
      <c r="BV7" s="32"/>
      <c r="BW7" s="31">
        <f t="shared" si="47"/>
        <v>0</v>
      </c>
      <c r="BX7" s="33">
        <v>353</v>
      </c>
      <c r="BY7" s="30">
        <f t="shared" si="48"/>
        <v>423.59999999999997</v>
      </c>
      <c r="BZ7" s="4"/>
      <c r="CA7" s="4"/>
      <c r="CB7" s="4">
        <v>20</v>
      </c>
      <c r="CC7" s="4">
        <v>80</v>
      </c>
      <c r="CD7" s="4"/>
      <c r="CE7" s="31">
        <f t="shared" si="49"/>
        <v>523.59999999999991</v>
      </c>
      <c r="CF7" s="62">
        <f t="shared" si="50"/>
        <v>515.4799999999999</v>
      </c>
      <c r="CG7" s="117">
        <v>5</v>
      </c>
      <c r="CH7" s="29"/>
      <c r="CI7" s="34">
        <f t="shared" si="21"/>
        <v>0</v>
      </c>
      <c r="CJ7" s="34">
        <f t="shared" si="22"/>
        <v>0</v>
      </c>
      <c r="CK7" s="34">
        <f t="shared" si="23"/>
        <v>0</v>
      </c>
      <c r="CL7" s="34">
        <f t="shared" si="24"/>
        <v>0</v>
      </c>
      <c r="CM7" s="34">
        <f t="shared" si="25"/>
        <v>507</v>
      </c>
      <c r="CN7" s="34">
        <f t="shared" si="26"/>
        <v>522</v>
      </c>
      <c r="CO7" s="34">
        <f t="shared" si="27"/>
        <v>522</v>
      </c>
      <c r="CP7" s="34">
        <f t="shared" si="28"/>
        <v>502.79999999999995</v>
      </c>
      <c r="CQ7" s="34">
        <f t="shared" si="29"/>
        <v>0</v>
      </c>
      <c r="CR7" s="34">
        <f t="shared" si="51"/>
        <v>523.59999999999991</v>
      </c>
      <c r="CS7" s="42"/>
      <c r="CT7" s="34">
        <f t="shared" si="52"/>
        <v>523.59999999999991</v>
      </c>
      <c r="CU7" s="34">
        <f t="shared" si="53"/>
        <v>522</v>
      </c>
      <c r="CV7" s="34">
        <f t="shared" si="54"/>
        <v>522</v>
      </c>
      <c r="CW7" s="34">
        <f t="shared" si="55"/>
        <v>507</v>
      </c>
      <c r="CX7" s="34">
        <f t="shared" si="56"/>
        <v>502.79999999999995</v>
      </c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</row>
    <row r="8" spans="1:114" s="35" customFormat="1" x14ac:dyDescent="0.2">
      <c r="A8" s="20" t="s">
        <v>192</v>
      </c>
      <c r="B8" s="119">
        <v>1988</v>
      </c>
      <c r="C8" s="23" t="s">
        <v>74</v>
      </c>
      <c r="D8" s="33"/>
      <c r="E8" s="30">
        <f t="shared" si="30"/>
        <v>0</v>
      </c>
      <c r="F8" s="4"/>
      <c r="G8" s="4"/>
      <c r="H8" s="4"/>
      <c r="I8" s="4"/>
      <c r="J8" s="4"/>
      <c r="K8" s="31">
        <f t="shared" si="31"/>
        <v>0</v>
      </c>
      <c r="L8" s="33"/>
      <c r="M8" s="30">
        <f t="shared" si="32"/>
        <v>0</v>
      </c>
      <c r="N8" s="4"/>
      <c r="O8" s="4"/>
      <c r="P8" s="4"/>
      <c r="Q8" s="4"/>
      <c r="R8" s="4"/>
      <c r="S8" s="31">
        <f t="shared" si="33"/>
        <v>0</v>
      </c>
      <c r="T8" s="33"/>
      <c r="U8" s="30">
        <f t="shared" si="34"/>
        <v>0</v>
      </c>
      <c r="V8" s="4"/>
      <c r="W8" s="4"/>
      <c r="X8" s="4"/>
      <c r="Y8" s="4"/>
      <c r="Z8" s="4"/>
      <c r="AA8" s="31">
        <f t="shared" si="35"/>
        <v>0</v>
      </c>
      <c r="AB8" s="33"/>
      <c r="AC8" s="30">
        <f t="shared" si="36"/>
        <v>0</v>
      </c>
      <c r="AD8" s="4"/>
      <c r="AE8" s="4"/>
      <c r="AF8" s="4"/>
      <c r="AG8" s="4"/>
      <c r="AH8" s="4"/>
      <c r="AI8" s="31">
        <f t="shared" si="37"/>
        <v>0</v>
      </c>
      <c r="AJ8" s="32"/>
      <c r="AK8" s="30">
        <f t="shared" si="38"/>
        <v>0</v>
      </c>
      <c r="AL8" s="29"/>
      <c r="AM8" s="4"/>
      <c r="AN8" s="4"/>
      <c r="AO8" s="4"/>
      <c r="AP8" s="4"/>
      <c r="AQ8" s="31">
        <f t="shared" si="39"/>
        <v>0</v>
      </c>
      <c r="AR8" s="33"/>
      <c r="AS8" s="30">
        <f t="shared" si="40"/>
        <v>0</v>
      </c>
      <c r="AT8" s="4"/>
      <c r="AU8" s="4"/>
      <c r="AV8" s="4"/>
      <c r="AW8" s="4"/>
      <c r="AX8" s="4"/>
      <c r="AY8" s="31">
        <f t="shared" si="41"/>
        <v>0</v>
      </c>
      <c r="AZ8" s="33"/>
      <c r="BA8" s="30">
        <f t="shared" si="42"/>
        <v>0</v>
      </c>
      <c r="BB8" s="4"/>
      <c r="BC8" s="4"/>
      <c r="BD8" s="4"/>
      <c r="BE8" s="4"/>
      <c r="BF8" s="4"/>
      <c r="BG8" s="31">
        <f t="shared" si="43"/>
        <v>0</v>
      </c>
      <c r="BH8" s="33"/>
      <c r="BI8" s="30">
        <f t="shared" si="44"/>
        <v>0</v>
      </c>
      <c r="BJ8" s="4"/>
      <c r="BK8" s="4"/>
      <c r="BL8" s="4"/>
      <c r="BM8" s="4"/>
      <c r="BN8" s="4"/>
      <c r="BO8" s="31">
        <f t="shared" si="45"/>
        <v>0</v>
      </c>
      <c r="BP8" s="29">
        <v>409</v>
      </c>
      <c r="BQ8" s="30">
        <f t="shared" si="46"/>
        <v>490.79999999999995</v>
      </c>
      <c r="BR8" s="4"/>
      <c r="BS8" s="4">
        <v>100</v>
      </c>
      <c r="BT8" s="4"/>
      <c r="BU8" s="4">
        <v>50</v>
      </c>
      <c r="BV8" s="32"/>
      <c r="BW8" s="31">
        <f t="shared" si="47"/>
        <v>640.79999999999995</v>
      </c>
      <c r="BX8" s="33">
        <v>386</v>
      </c>
      <c r="BY8" s="30">
        <f t="shared" si="48"/>
        <v>463.2</v>
      </c>
      <c r="BZ8" s="4"/>
      <c r="CA8" s="4"/>
      <c r="CB8" s="4">
        <v>10</v>
      </c>
      <c r="CC8" s="4">
        <v>80</v>
      </c>
      <c r="CD8" s="4"/>
      <c r="CE8" s="31">
        <f t="shared" si="49"/>
        <v>553.20000000000005</v>
      </c>
      <c r="CF8" s="62">
        <f t="shared" si="50"/>
        <v>238.8</v>
      </c>
      <c r="CG8" s="117">
        <v>6</v>
      </c>
      <c r="CH8" s="29"/>
      <c r="CI8" s="34">
        <f t="shared" si="21"/>
        <v>0</v>
      </c>
      <c r="CJ8" s="34">
        <f t="shared" si="22"/>
        <v>0</v>
      </c>
      <c r="CK8" s="34">
        <f t="shared" si="23"/>
        <v>0</v>
      </c>
      <c r="CL8" s="34">
        <f t="shared" si="24"/>
        <v>0</v>
      </c>
      <c r="CM8" s="34">
        <f t="shared" si="25"/>
        <v>0</v>
      </c>
      <c r="CN8" s="34">
        <f t="shared" si="26"/>
        <v>0</v>
      </c>
      <c r="CO8" s="34">
        <f t="shared" si="27"/>
        <v>0</v>
      </c>
      <c r="CP8" s="34">
        <f t="shared" si="28"/>
        <v>0</v>
      </c>
      <c r="CQ8" s="34">
        <f t="shared" si="29"/>
        <v>640.79999999999995</v>
      </c>
      <c r="CR8" s="34">
        <f t="shared" si="51"/>
        <v>553.20000000000005</v>
      </c>
      <c r="CS8" s="42"/>
      <c r="CT8" s="34">
        <f t="shared" si="52"/>
        <v>640.79999999999995</v>
      </c>
      <c r="CU8" s="34">
        <f t="shared" si="53"/>
        <v>553.20000000000005</v>
      </c>
      <c r="CV8" s="34">
        <f t="shared" si="54"/>
        <v>0</v>
      </c>
      <c r="CW8" s="34">
        <f t="shared" si="55"/>
        <v>0</v>
      </c>
      <c r="CX8" s="34">
        <f t="shared" si="56"/>
        <v>0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</row>
    <row r="9" spans="1:114" s="35" customFormat="1" x14ac:dyDescent="0.2">
      <c r="A9" s="39" t="s">
        <v>119</v>
      </c>
      <c r="B9" s="122">
        <v>1998</v>
      </c>
      <c r="C9" s="41" t="s">
        <v>90</v>
      </c>
      <c r="D9" s="33"/>
      <c r="E9" s="30">
        <f t="shared" si="30"/>
        <v>0</v>
      </c>
      <c r="F9" s="4"/>
      <c r="G9" s="4"/>
      <c r="H9" s="4"/>
      <c r="I9" s="4"/>
      <c r="J9" s="4"/>
      <c r="K9" s="31">
        <f t="shared" si="31"/>
        <v>0</v>
      </c>
      <c r="L9" s="33"/>
      <c r="M9" s="30">
        <f t="shared" si="32"/>
        <v>0</v>
      </c>
      <c r="N9" s="4"/>
      <c r="O9" s="4"/>
      <c r="P9" s="4"/>
      <c r="Q9" s="4"/>
      <c r="R9" s="4"/>
      <c r="S9" s="31">
        <f t="shared" si="33"/>
        <v>0</v>
      </c>
      <c r="T9" s="33"/>
      <c r="U9" s="30">
        <f t="shared" si="34"/>
        <v>0</v>
      </c>
      <c r="V9" s="4"/>
      <c r="W9" s="4"/>
      <c r="X9" s="4"/>
      <c r="Y9" s="4"/>
      <c r="Z9" s="4"/>
      <c r="AA9" s="31">
        <f t="shared" si="35"/>
        <v>0</v>
      </c>
      <c r="AB9" s="33"/>
      <c r="AC9" s="30">
        <f t="shared" si="36"/>
        <v>0</v>
      </c>
      <c r="AD9" s="4"/>
      <c r="AE9" s="4"/>
      <c r="AF9" s="4"/>
      <c r="AG9" s="4"/>
      <c r="AH9" s="4"/>
      <c r="AI9" s="31">
        <f t="shared" si="37"/>
        <v>0</v>
      </c>
      <c r="AJ9" s="32">
        <v>387</v>
      </c>
      <c r="AK9" s="30">
        <f t="shared" si="38"/>
        <v>387</v>
      </c>
      <c r="AL9" s="29"/>
      <c r="AM9" s="4"/>
      <c r="AN9" s="4">
        <v>100</v>
      </c>
      <c r="AO9" s="4">
        <v>40</v>
      </c>
      <c r="AP9" s="4"/>
      <c r="AQ9" s="31">
        <f t="shared" si="39"/>
        <v>527</v>
      </c>
      <c r="AR9" s="33">
        <v>397</v>
      </c>
      <c r="AS9" s="30">
        <f t="shared" si="40"/>
        <v>397</v>
      </c>
      <c r="AT9" s="4"/>
      <c r="AU9" s="4"/>
      <c r="AV9" s="4">
        <v>80</v>
      </c>
      <c r="AW9" s="4">
        <v>80</v>
      </c>
      <c r="AX9" s="4"/>
      <c r="AY9" s="31">
        <f t="shared" si="41"/>
        <v>557</v>
      </c>
      <c r="AZ9" s="33"/>
      <c r="BA9" s="30">
        <f t="shared" si="42"/>
        <v>0</v>
      </c>
      <c r="BB9" s="4"/>
      <c r="BC9" s="4"/>
      <c r="BD9" s="4"/>
      <c r="BE9" s="4"/>
      <c r="BF9" s="4"/>
      <c r="BG9" s="31">
        <f t="shared" si="43"/>
        <v>0</v>
      </c>
      <c r="BH9" s="33"/>
      <c r="BI9" s="30">
        <f t="shared" si="44"/>
        <v>0</v>
      </c>
      <c r="BJ9" s="4"/>
      <c r="BK9" s="4"/>
      <c r="BL9" s="4"/>
      <c r="BM9" s="4"/>
      <c r="BN9" s="4"/>
      <c r="BO9" s="31">
        <f t="shared" si="45"/>
        <v>0</v>
      </c>
      <c r="BP9" s="29"/>
      <c r="BQ9" s="30">
        <f t="shared" si="46"/>
        <v>0</v>
      </c>
      <c r="BR9" s="4"/>
      <c r="BS9" s="4"/>
      <c r="BT9" s="4"/>
      <c r="BU9" s="4"/>
      <c r="BV9" s="32"/>
      <c r="BW9" s="31">
        <f t="shared" si="47"/>
        <v>0</v>
      </c>
      <c r="BX9" s="33"/>
      <c r="BY9" s="30">
        <f t="shared" si="48"/>
        <v>0</v>
      </c>
      <c r="BZ9" s="4"/>
      <c r="CA9" s="4"/>
      <c r="CB9" s="4"/>
      <c r="CC9" s="4"/>
      <c r="CD9" s="4"/>
      <c r="CE9" s="31">
        <f t="shared" si="49"/>
        <v>0</v>
      </c>
      <c r="CF9" s="62">
        <f t="shared" si="50"/>
        <v>216.8</v>
      </c>
      <c r="CG9" s="117">
        <v>7</v>
      </c>
      <c r="CH9" s="29"/>
      <c r="CI9" s="34">
        <f t="shared" si="21"/>
        <v>0</v>
      </c>
      <c r="CJ9" s="34">
        <f t="shared" si="22"/>
        <v>0</v>
      </c>
      <c r="CK9" s="34">
        <f t="shared" si="23"/>
        <v>0</v>
      </c>
      <c r="CL9" s="34">
        <f t="shared" si="24"/>
        <v>0</v>
      </c>
      <c r="CM9" s="34">
        <f t="shared" si="25"/>
        <v>527</v>
      </c>
      <c r="CN9" s="34">
        <f t="shared" si="26"/>
        <v>557</v>
      </c>
      <c r="CO9" s="34">
        <f t="shared" si="27"/>
        <v>0</v>
      </c>
      <c r="CP9" s="34">
        <f t="shared" si="28"/>
        <v>0</v>
      </c>
      <c r="CQ9" s="34">
        <f t="shared" si="29"/>
        <v>0</v>
      </c>
      <c r="CR9" s="34">
        <f t="shared" si="51"/>
        <v>0</v>
      </c>
      <c r="CS9" s="42"/>
      <c r="CT9" s="34">
        <f t="shared" si="52"/>
        <v>557</v>
      </c>
      <c r="CU9" s="34">
        <f t="shared" si="53"/>
        <v>527</v>
      </c>
      <c r="CV9" s="34">
        <f t="shared" si="54"/>
        <v>0</v>
      </c>
      <c r="CW9" s="34">
        <f t="shared" si="55"/>
        <v>0</v>
      </c>
      <c r="CX9" s="34">
        <f t="shared" si="56"/>
        <v>0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</row>
    <row r="10" spans="1:114" s="35" customFormat="1" x14ac:dyDescent="0.2">
      <c r="A10" s="20" t="s">
        <v>76</v>
      </c>
      <c r="B10" s="119">
        <v>2000</v>
      </c>
      <c r="C10" s="23" t="s">
        <v>112</v>
      </c>
      <c r="D10" s="33"/>
      <c r="E10" s="30">
        <f t="shared" si="30"/>
        <v>0</v>
      </c>
      <c r="F10" s="4"/>
      <c r="G10" s="4"/>
      <c r="H10" s="4"/>
      <c r="I10" s="4"/>
      <c r="J10" s="4"/>
      <c r="K10" s="31">
        <f t="shared" si="31"/>
        <v>0</v>
      </c>
      <c r="L10" s="33"/>
      <c r="M10" s="30">
        <f t="shared" si="32"/>
        <v>0</v>
      </c>
      <c r="N10" s="4"/>
      <c r="O10" s="4"/>
      <c r="P10" s="4"/>
      <c r="Q10" s="4"/>
      <c r="R10" s="4"/>
      <c r="S10" s="31">
        <f t="shared" si="33"/>
        <v>0</v>
      </c>
      <c r="T10" s="33"/>
      <c r="U10" s="30">
        <f t="shared" si="34"/>
        <v>0</v>
      </c>
      <c r="V10" s="4"/>
      <c r="W10" s="4"/>
      <c r="X10" s="4"/>
      <c r="Y10" s="4"/>
      <c r="Z10" s="4"/>
      <c r="AA10" s="31">
        <f t="shared" si="35"/>
        <v>0</v>
      </c>
      <c r="AB10" s="33"/>
      <c r="AC10" s="30">
        <f t="shared" si="36"/>
        <v>0</v>
      </c>
      <c r="AD10" s="4"/>
      <c r="AE10" s="4"/>
      <c r="AF10" s="4"/>
      <c r="AG10" s="4"/>
      <c r="AH10" s="4"/>
      <c r="AI10" s="31">
        <f t="shared" si="37"/>
        <v>0</v>
      </c>
      <c r="AJ10" s="32"/>
      <c r="AK10" s="30">
        <f t="shared" si="38"/>
        <v>0</v>
      </c>
      <c r="AL10" s="29"/>
      <c r="AM10" s="4"/>
      <c r="AN10" s="4"/>
      <c r="AO10" s="4"/>
      <c r="AP10" s="4"/>
      <c r="AQ10" s="31">
        <f t="shared" si="39"/>
        <v>0</v>
      </c>
      <c r="AR10" s="33">
        <v>403</v>
      </c>
      <c r="AS10" s="30">
        <f t="shared" si="40"/>
        <v>403</v>
      </c>
      <c r="AT10" s="4"/>
      <c r="AU10" s="4"/>
      <c r="AV10" s="4">
        <v>40</v>
      </c>
      <c r="AW10" s="4">
        <v>80</v>
      </c>
      <c r="AX10" s="4"/>
      <c r="AY10" s="31">
        <f t="shared" si="41"/>
        <v>523</v>
      </c>
      <c r="AZ10" s="33"/>
      <c r="BA10" s="30">
        <f t="shared" si="42"/>
        <v>0</v>
      </c>
      <c r="BB10" s="4"/>
      <c r="BC10" s="4"/>
      <c r="BD10" s="4"/>
      <c r="BE10" s="4"/>
      <c r="BF10" s="4"/>
      <c r="BG10" s="31">
        <f t="shared" si="43"/>
        <v>0</v>
      </c>
      <c r="BH10" s="33"/>
      <c r="BI10" s="30">
        <f t="shared" si="44"/>
        <v>0</v>
      </c>
      <c r="BJ10" s="4"/>
      <c r="BK10" s="4"/>
      <c r="BL10" s="4"/>
      <c r="BM10" s="4"/>
      <c r="BN10" s="4"/>
      <c r="BO10" s="31">
        <f t="shared" si="45"/>
        <v>0</v>
      </c>
      <c r="BP10" s="29"/>
      <c r="BQ10" s="30">
        <f t="shared" si="46"/>
        <v>0</v>
      </c>
      <c r="BR10" s="4"/>
      <c r="BS10" s="4"/>
      <c r="BT10" s="4"/>
      <c r="BU10" s="4"/>
      <c r="BV10" s="32"/>
      <c r="BW10" s="31">
        <f t="shared" si="47"/>
        <v>0</v>
      </c>
      <c r="BX10" s="33">
        <v>354</v>
      </c>
      <c r="BY10" s="30">
        <f t="shared" si="48"/>
        <v>424.8</v>
      </c>
      <c r="BZ10" s="4"/>
      <c r="CA10" s="4"/>
      <c r="CB10" s="4">
        <v>30</v>
      </c>
      <c r="CC10" s="4">
        <v>80</v>
      </c>
      <c r="CD10" s="4"/>
      <c r="CE10" s="31">
        <f t="shared" si="49"/>
        <v>534.79999999999995</v>
      </c>
      <c r="CF10" s="62">
        <f t="shared" si="50"/>
        <v>211.56</v>
      </c>
      <c r="CG10" s="117">
        <v>8</v>
      </c>
      <c r="CH10" s="29"/>
      <c r="CI10" s="34">
        <f t="shared" si="21"/>
        <v>0</v>
      </c>
      <c r="CJ10" s="34">
        <f t="shared" si="22"/>
        <v>0</v>
      </c>
      <c r="CK10" s="34">
        <f t="shared" si="23"/>
        <v>0</v>
      </c>
      <c r="CL10" s="34">
        <f t="shared" si="24"/>
        <v>0</v>
      </c>
      <c r="CM10" s="34">
        <f t="shared" si="25"/>
        <v>0</v>
      </c>
      <c r="CN10" s="34">
        <f t="shared" si="26"/>
        <v>523</v>
      </c>
      <c r="CO10" s="34">
        <f t="shared" si="27"/>
        <v>0</v>
      </c>
      <c r="CP10" s="34">
        <f t="shared" si="28"/>
        <v>0</v>
      </c>
      <c r="CQ10" s="34">
        <f t="shared" si="29"/>
        <v>0</v>
      </c>
      <c r="CR10" s="34">
        <f t="shared" si="51"/>
        <v>534.79999999999995</v>
      </c>
      <c r="CS10" s="42"/>
      <c r="CT10" s="34">
        <f t="shared" si="52"/>
        <v>534.79999999999995</v>
      </c>
      <c r="CU10" s="34">
        <f t="shared" si="53"/>
        <v>523</v>
      </c>
      <c r="CV10" s="34">
        <f t="shared" si="54"/>
        <v>0</v>
      </c>
      <c r="CW10" s="34">
        <f t="shared" si="55"/>
        <v>0</v>
      </c>
      <c r="CX10" s="34">
        <f t="shared" si="56"/>
        <v>0</v>
      </c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</row>
    <row r="11" spans="1:114" s="35" customFormat="1" x14ac:dyDescent="0.2">
      <c r="A11" s="45" t="s">
        <v>122</v>
      </c>
      <c r="B11" s="119">
        <v>1993</v>
      </c>
      <c r="C11" s="23" t="s">
        <v>33</v>
      </c>
      <c r="D11" s="33">
        <v>248</v>
      </c>
      <c r="E11" s="30">
        <f t="shared" si="30"/>
        <v>297.59999999999997</v>
      </c>
      <c r="F11" s="4"/>
      <c r="G11" s="4"/>
      <c r="H11" s="4">
        <v>60</v>
      </c>
      <c r="I11" s="4">
        <v>50</v>
      </c>
      <c r="J11" s="4"/>
      <c r="K11" s="31">
        <f t="shared" si="31"/>
        <v>407.59999999999991</v>
      </c>
      <c r="L11" s="33"/>
      <c r="M11" s="30">
        <f t="shared" si="32"/>
        <v>0</v>
      </c>
      <c r="N11" s="4"/>
      <c r="O11" s="4"/>
      <c r="P11" s="4"/>
      <c r="Q11" s="4"/>
      <c r="R11" s="4"/>
      <c r="S11" s="31">
        <f t="shared" si="33"/>
        <v>0</v>
      </c>
      <c r="T11" s="33"/>
      <c r="U11" s="30">
        <f t="shared" si="34"/>
        <v>0</v>
      </c>
      <c r="V11" s="4"/>
      <c r="W11" s="4"/>
      <c r="X11" s="4"/>
      <c r="Y11" s="4"/>
      <c r="Z11" s="4"/>
      <c r="AA11" s="31">
        <f t="shared" si="35"/>
        <v>0</v>
      </c>
      <c r="AB11" s="33"/>
      <c r="AC11" s="30">
        <f t="shared" si="36"/>
        <v>0</v>
      </c>
      <c r="AD11" s="4"/>
      <c r="AE11" s="4"/>
      <c r="AF11" s="4"/>
      <c r="AG11" s="4"/>
      <c r="AH11" s="4"/>
      <c r="AI11" s="31">
        <f t="shared" si="37"/>
        <v>0</v>
      </c>
      <c r="AJ11" s="32"/>
      <c r="AK11" s="30">
        <f t="shared" si="38"/>
        <v>0</v>
      </c>
      <c r="AM11" s="4"/>
      <c r="AN11" s="4"/>
      <c r="AO11" s="4"/>
      <c r="AP11" s="4"/>
      <c r="AQ11" s="31">
        <f t="shared" si="39"/>
        <v>0</v>
      </c>
      <c r="AR11" s="33">
        <v>357</v>
      </c>
      <c r="AS11" s="30">
        <f t="shared" si="40"/>
        <v>357</v>
      </c>
      <c r="AT11" s="4"/>
      <c r="AU11" s="4"/>
      <c r="AV11" s="4">
        <v>80</v>
      </c>
      <c r="AW11" s="4">
        <v>80</v>
      </c>
      <c r="AX11" s="4"/>
      <c r="AY11" s="31">
        <f t="shared" si="41"/>
        <v>517</v>
      </c>
      <c r="AZ11" s="33"/>
      <c r="BA11" s="30">
        <f t="shared" si="42"/>
        <v>0</v>
      </c>
      <c r="BB11" s="4"/>
      <c r="BC11" s="4"/>
      <c r="BD11" s="4"/>
      <c r="BE11" s="4"/>
      <c r="BF11" s="4"/>
      <c r="BG11" s="31">
        <f t="shared" si="43"/>
        <v>0</v>
      </c>
      <c r="BH11" s="33"/>
      <c r="BI11" s="30">
        <f t="shared" si="44"/>
        <v>0</v>
      </c>
      <c r="BJ11" s="4"/>
      <c r="BK11" s="4"/>
      <c r="BL11" s="4"/>
      <c r="BM11" s="4"/>
      <c r="BN11" s="4"/>
      <c r="BO11" s="31">
        <f t="shared" si="45"/>
        <v>0</v>
      </c>
      <c r="BP11" s="29"/>
      <c r="BQ11" s="30">
        <f t="shared" si="46"/>
        <v>0</v>
      </c>
      <c r="BR11" s="4"/>
      <c r="BS11" s="4"/>
      <c r="BT11" s="4"/>
      <c r="BU11" s="4"/>
      <c r="BV11" s="32"/>
      <c r="BW11" s="31">
        <f t="shared" si="47"/>
        <v>0</v>
      </c>
      <c r="BX11" s="33"/>
      <c r="BY11" s="30">
        <f t="shared" si="48"/>
        <v>0</v>
      </c>
      <c r="BZ11" s="4"/>
      <c r="CA11" s="4"/>
      <c r="CB11" s="4"/>
      <c r="CC11" s="4"/>
      <c r="CD11" s="4"/>
      <c r="CE11" s="31">
        <f t="shared" si="49"/>
        <v>0</v>
      </c>
      <c r="CF11" s="62">
        <f t="shared" si="50"/>
        <v>184.92</v>
      </c>
      <c r="CG11" s="117">
        <v>9</v>
      </c>
      <c r="CH11" s="29"/>
      <c r="CI11" s="34">
        <f t="shared" si="21"/>
        <v>407.59999999999991</v>
      </c>
      <c r="CJ11" s="34">
        <f t="shared" si="22"/>
        <v>0</v>
      </c>
      <c r="CK11" s="34">
        <f t="shared" si="23"/>
        <v>0</v>
      </c>
      <c r="CL11" s="34">
        <f t="shared" si="24"/>
        <v>0</v>
      </c>
      <c r="CM11" s="34">
        <f t="shared" si="25"/>
        <v>0</v>
      </c>
      <c r="CN11" s="34">
        <f t="shared" si="26"/>
        <v>517</v>
      </c>
      <c r="CO11" s="34">
        <f t="shared" si="27"/>
        <v>0</v>
      </c>
      <c r="CP11" s="34">
        <f t="shared" si="28"/>
        <v>0</v>
      </c>
      <c r="CQ11" s="34">
        <f t="shared" si="29"/>
        <v>0</v>
      </c>
      <c r="CR11" s="34">
        <f t="shared" si="51"/>
        <v>0</v>
      </c>
      <c r="CS11" s="42"/>
      <c r="CT11" s="34">
        <f t="shared" si="52"/>
        <v>517</v>
      </c>
      <c r="CU11" s="34">
        <f t="shared" si="53"/>
        <v>407.59999999999991</v>
      </c>
      <c r="CV11" s="34">
        <f t="shared" si="54"/>
        <v>0</v>
      </c>
      <c r="CW11" s="34">
        <f t="shared" si="55"/>
        <v>0</v>
      </c>
      <c r="CX11" s="34">
        <f t="shared" si="56"/>
        <v>0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</row>
    <row r="12" spans="1:114" s="35" customFormat="1" x14ac:dyDescent="0.2">
      <c r="A12" s="20" t="s">
        <v>77</v>
      </c>
      <c r="B12" s="119">
        <v>1990</v>
      </c>
      <c r="C12" s="23" t="s">
        <v>112</v>
      </c>
      <c r="D12" s="33">
        <v>286</v>
      </c>
      <c r="E12" s="30">
        <f t="shared" si="30"/>
        <v>343.2</v>
      </c>
      <c r="F12" s="4"/>
      <c r="G12" s="4"/>
      <c r="H12" s="4">
        <v>200</v>
      </c>
      <c r="I12" s="4">
        <v>50</v>
      </c>
      <c r="J12" s="4"/>
      <c r="K12" s="31">
        <f t="shared" si="31"/>
        <v>593.20000000000005</v>
      </c>
      <c r="L12" s="33"/>
      <c r="M12" s="30">
        <f t="shared" si="32"/>
        <v>0</v>
      </c>
      <c r="N12" s="4"/>
      <c r="O12" s="4"/>
      <c r="P12" s="4"/>
      <c r="Q12" s="4"/>
      <c r="R12" s="4"/>
      <c r="S12" s="31">
        <f t="shared" si="33"/>
        <v>0</v>
      </c>
      <c r="T12" s="33"/>
      <c r="U12" s="30">
        <f t="shared" si="34"/>
        <v>0</v>
      </c>
      <c r="V12" s="4"/>
      <c r="W12" s="4"/>
      <c r="X12" s="4"/>
      <c r="Y12" s="4"/>
      <c r="Z12" s="4"/>
      <c r="AA12" s="31">
        <f t="shared" si="35"/>
        <v>0</v>
      </c>
      <c r="AB12" s="33"/>
      <c r="AC12" s="30">
        <f t="shared" si="36"/>
        <v>0</v>
      </c>
      <c r="AD12" s="4"/>
      <c r="AE12" s="4"/>
      <c r="AF12" s="4"/>
      <c r="AG12" s="4"/>
      <c r="AH12" s="4"/>
      <c r="AI12" s="31">
        <f t="shared" si="37"/>
        <v>0</v>
      </c>
      <c r="AJ12" s="32"/>
      <c r="AK12" s="30">
        <f t="shared" si="38"/>
        <v>0</v>
      </c>
      <c r="AL12" s="29"/>
      <c r="AM12" s="4"/>
      <c r="AN12" s="4"/>
      <c r="AO12" s="4"/>
      <c r="AP12" s="4"/>
      <c r="AQ12" s="31">
        <f t="shared" si="39"/>
        <v>0</v>
      </c>
      <c r="AR12" s="33"/>
      <c r="AS12" s="30">
        <f t="shared" si="40"/>
        <v>0</v>
      </c>
      <c r="AT12" s="4"/>
      <c r="AU12" s="4"/>
      <c r="AV12" s="4"/>
      <c r="AW12" s="4"/>
      <c r="AX12" s="4"/>
      <c r="AY12" s="31">
        <f t="shared" si="41"/>
        <v>0</v>
      </c>
      <c r="AZ12" s="33"/>
      <c r="BA12" s="30">
        <f t="shared" si="42"/>
        <v>0</v>
      </c>
      <c r="BB12" s="4"/>
      <c r="BC12" s="4"/>
      <c r="BD12" s="4"/>
      <c r="BE12" s="4"/>
      <c r="BF12" s="4"/>
      <c r="BG12" s="31">
        <f t="shared" si="43"/>
        <v>0</v>
      </c>
      <c r="BH12" s="33"/>
      <c r="BI12" s="30">
        <f t="shared" si="44"/>
        <v>0</v>
      </c>
      <c r="BJ12" s="4"/>
      <c r="BK12" s="4"/>
      <c r="BL12" s="4"/>
      <c r="BM12" s="4"/>
      <c r="BN12" s="4"/>
      <c r="BO12" s="31">
        <f t="shared" si="45"/>
        <v>0</v>
      </c>
      <c r="BP12" s="29"/>
      <c r="BQ12" s="30">
        <f t="shared" si="46"/>
        <v>0</v>
      </c>
      <c r="BR12" s="4"/>
      <c r="BS12" s="4"/>
      <c r="BT12" s="4"/>
      <c r="BU12" s="4"/>
      <c r="BV12" s="32"/>
      <c r="BW12" s="31">
        <f t="shared" si="47"/>
        <v>0</v>
      </c>
      <c r="BX12" s="33"/>
      <c r="BY12" s="30">
        <f t="shared" si="48"/>
        <v>0</v>
      </c>
      <c r="BZ12" s="4"/>
      <c r="CA12" s="4"/>
      <c r="CB12" s="4"/>
      <c r="CC12" s="4"/>
      <c r="CD12" s="4"/>
      <c r="CE12" s="31">
        <f t="shared" si="49"/>
        <v>0</v>
      </c>
      <c r="CF12" s="62">
        <f t="shared" si="50"/>
        <v>118.64000000000001</v>
      </c>
      <c r="CG12" s="117">
        <v>10</v>
      </c>
      <c r="CH12" s="29"/>
      <c r="CI12" s="34">
        <f t="shared" si="21"/>
        <v>593.20000000000005</v>
      </c>
      <c r="CJ12" s="34">
        <f t="shared" si="22"/>
        <v>0</v>
      </c>
      <c r="CK12" s="34">
        <f t="shared" si="23"/>
        <v>0</v>
      </c>
      <c r="CL12" s="34">
        <f t="shared" si="24"/>
        <v>0</v>
      </c>
      <c r="CM12" s="34">
        <f t="shared" si="25"/>
        <v>0</v>
      </c>
      <c r="CN12" s="34">
        <f t="shared" si="26"/>
        <v>0</v>
      </c>
      <c r="CO12" s="34">
        <f t="shared" si="27"/>
        <v>0</v>
      </c>
      <c r="CP12" s="34">
        <f t="shared" si="28"/>
        <v>0</v>
      </c>
      <c r="CQ12" s="34">
        <f t="shared" si="29"/>
        <v>0</v>
      </c>
      <c r="CR12" s="34">
        <f t="shared" si="51"/>
        <v>0</v>
      </c>
      <c r="CS12" s="42"/>
      <c r="CT12" s="34">
        <f t="shared" si="52"/>
        <v>593.20000000000005</v>
      </c>
      <c r="CU12" s="34">
        <f t="shared" si="53"/>
        <v>0</v>
      </c>
      <c r="CV12" s="34">
        <f t="shared" si="54"/>
        <v>0</v>
      </c>
      <c r="CW12" s="34">
        <f t="shared" si="55"/>
        <v>0</v>
      </c>
      <c r="CX12" s="34">
        <f t="shared" si="56"/>
        <v>0</v>
      </c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</row>
    <row r="13" spans="1:114" s="35" customFormat="1" x14ac:dyDescent="0.2">
      <c r="A13" s="20" t="s">
        <v>198</v>
      </c>
      <c r="B13" s="119">
        <v>1994</v>
      </c>
      <c r="C13" s="22" t="s">
        <v>112</v>
      </c>
      <c r="D13" s="33"/>
      <c r="E13" s="30">
        <f t="shared" si="30"/>
        <v>0</v>
      </c>
      <c r="F13" s="4"/>
      <c r="G13" s="4"/>
      <c r="H13" s="4"/>
      <c r="I13" s="4"/>
      <c r="J13" s="4"/>
      <c r="K13" s="31">
        <f t="shared" si="31"/>
        <v>0</v>
      </c>
      <c r="L13" s="33"/>
      <c r="M13" s="30">
        <f t="shared" si="32"/>
        <v>0</v>
      </c>
      <c r="N13" s="4"/>
      <c r="O13" s="4"/>
      <c r="P13" s="4"/>
      <c r="Q13" s="4"/>
      <c r="R13" s="4"/>
      <c r="S13" s="31">
        <f t="shared" si="33"/>
        <v>0</v>
      </c>
      <c r="T13" s="33"/>
      <c r="U13" s="30">
        <f t="shared" si="34"/>
        <v>0</v>
      </c>
      <c r="V13" s="4"/>
      <c r="W13" s="4"/>
      <c r="X13" s="4"/>
      <c r="Y13" s="4"/>
      <c r="Z13" s="4"/>
      <c r="AA13" s="31">
        <f t="shared" si="35"/>
        <v>0</v>
      </c>
      <c r="AB13" s="33"/>
      <c r="AC13" s="30">
        <f t="shared" si="36"/>
        <v>0</v>
      </c>
      <c r="AD13" s="4"/>
      <c r="AE13" s="4"/>
      <c r="AF13" s="4"/>
      <c r="AG13" s="4"/>
      <c r="AH13" s="4"/>
      <c r="AI13" s="31">
        <f t="shared" si="37"/>
        <v>0</v>
      </c>
      <c r="AJ13" s="32"/>
      <c r="AK13" s="30">
        <f t="shared" si="38"/>
        <v>0</v>
      </c>
      <c r="AL13" s="29"/>
      <c r="AM13" s="4"/>
      <c r="AN13" s="4"/>
      <c r="AO13" s="4"/>
      <c r="AP13" s="4"/>
      <c r="AQ13" s="31">
        <f t="shared" si="39"/>
        <v>0</v>
      </c>
      <c r="AR13" s="33"/>
      <c r="AS13" s="30">
        <f t="shared" si="40"/>
        <v>0</v>
      </c>
      <c r="AT13" s="4"/>
      <c r="AU13" s="4"/>
      <c r="AV13" s="4"/>
      <c r="AW13" s="4"/>
      <c r="AX13" s="4"/>
      <c r="AY13" s="31">
        <f t="shared" si="41"/>
        <v>0</v>
      </c>
      <c r="AZ13" s="33"/>
      <c r="BA13" s="30">
        <f t="shared" si="42"/>
        <v>0</v>
      </c>
      <c r="BB13" s="4"/>
      <c r="BC13" s="4"/>
      <c r="BD13" s="4"/>
      <c r="BE13" s="4"/>
      <c r="BF13" s="4"/>
      <c r="BG13" s="31">
        <f t="shared" si="43"/>
        <v>0</v>
      </c>
      <c r="BH13" s="33"/>
      <c r="BI13" s="30">
        <f t="shared" si="44"/>
        <v>0</v>
      </c>
      <c r="BJ13" s="4"/>
      <c r="BK13" s="4"/>
      <c r="BL13" s="4"/>
      <c r="BM13" s="4"/>
      <c r="BN13" s="4"/>
      <c r="BO13" s="31">
        <f t="shared" si="45"/>
        <v>0</v>
      </c>
      <c r="BP13" s="29"/>
      <c r="BQ13" s="30">
        <f t="shared" si="46"/>
        <v>0</v>
      </c>
      <c r="BR13" s="4"/>
      <c r="BS13" s="4"/>
      <c r="BT13" s="4"/>
      <c r="BU13" s="4"/>
      <c r="BV13" s="32"/>
      <c r="BW13" s="31">
        <f t="shared" si="47"/>
        <v>0</v>
      </c>
      <c r="BX13" s="33">
        <v>335</v>
      </c>
      <c r="BY13" s="30">
        <f t="shared" si="48"/>
        <v>402</v>
      </c>
      <c r="BZ13" s="4"/>
      <c r="CA13" s="4"/>
      <c r="CB13" s="4">
        <v>40</v>
      </c>
      <c r="CC13" s="4">
        <v>80</v>
      </c>
      <c r="CD13" s="4"/>
      <c r="CE13" s="31">
        <f t="shared" si="49"/>
        <v>522</v>
      </c>
      <c r="CF13" s="62">
        <f t="shared" si="50"/>
        <v>104.4</v>
      </c>
      <c r="CG13" s="117">
        <v>11</v>
      </c>
      <c r="CH13" s="29"/>
      <c r="CI13" s="34">
        <f t="shared" si="21"/>
        <v>0</v>
      </c>
      <c r="CJ13" s="34">
        <f t="shared" si="22"/>
        <v>0</v>
      </c>
      <c r="CK13" s="34">
        <f t="shared" si="23"/>
        <v>0</v>
      </c>
      <c r="CL13" s="34">
        <f t="shared" si="24"/>
        <v>0</v>
      </c>
      <c r="CM13" s="34">
        <f t="shared" si="25"/>
        <v>0</v>
      </c>
      <c r="CN13" s="34">
        <f t="shared" si="26"/>
        <v>0</v>
      </c>
      <c r="CO13" s="34">
        <f t="shared" si="27"/>
        <v>0</v>
      </c>
      <c r="CP13" s="34">
        <f t="shared" si="28"/>
        <v>0</v>
      </c>
      <c r="CQ13" s="34">
        <f t="shared" si="29"/>
        <v>0</v>
      </c>
      <c r="CR13" s="34">
        <f t="shared" si="51"/>
        <v>522</v>
      </c>
      <c r="CS13" s="42"/>
      <c r="CT13" s="34">
        <f t="shared" si="52"/>
        <v>522</v>
      </c>
      <c r="CU13" s="34">
        <f t="shared" si="53"/>
        <v>0</v>
      </c>
      <c r="CV13" s="34">
        <f t="shared" si="54"/>
        <v>0</v>
      </c>
      <c r="CW13" s="34">
        <f t="shared" si="55"/>
        <v>0</v>
      </c>
      <c r="CX13" s="34">
        <f t="shared" si="56"/>
        <v>0</v>
      </c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</row>
    <row r="14" spans="1:114" s="35" customFormat="1" x14ac:dyDescent="0.2">
      <c r="A14" s="20" t="s">
        <v>193</v>
      </c>
      <c r="B14" s="119">
        <v>1992</v>
      </c>
      <c r="C14" s="23" t="s">
        <v>74</v>
      </c>
      <c r="D14" s="33"/>
      <c r="E14" s="30">
        <f t="shared" si="30"/>
        <v>0</v>
      </c>
      <c r="F14" s="4"/>
      <c r="G14" s="4"/>
      <c r="H14" s="4"/>
      <c r="I14" s="4"/>
      <c r="J14" s="4"/>
      <c r="K14" s="31">
        <f t="shared" si="31"/>
        <v>0</v>
      </c>
      <c r="L14" s="33"/>
      <c r="M14" s="30">
        <f t="shared" si="32"/>
        <v>0</v>
      </c>
      <c r="N14" s="4"/>
      <c r="O14" s="4"/>
      <c r="P14" s="4"/>
      <c r="Q14" s="4"/>
      <c r="R14" s="4"/>
      <c r="S14" s="31">
        <f t="shared" si="33"/>
        <v>0</v>
      </c>
      <c r="T14" s="33"/>
      <c r="U14" s="30">
        <f t="shared" si="34"/>
        <v>0</v>
      </c>
      <c r="V14" s="4"/>
      <c r="W14" s="4"/>
      <c r="X14" s="4"/>
      <c r="Y14" s="4"/>
      <c r="Z14" s="4"/>
      <c r="AA14" s="31">
        <f t="shared" si="35"/>
        <v>0</v>
      </c>
      <c r="AB14" s="33"/>
      <c r="AC14" s="30">
        <f t="shared" si="36"/>
        <v>0</v>
      </c>
      <c r="AD14" s="4"/>
      <c r="AE14" s="4"/>
      <c r="AF14" s="4"/>
      <c r="AG14" s="4"/>
      <c r="AH14" s="4"/>
      <c r="AI14" s="31">
        <f t="shared" si="37"/>
        <v>0</v>
      </c>
      <c r="AJ14" s="32"/>
      <c r="AK14" s="30">
        <f t="shared" si="38"/>
        <v>0</v>
      </c>
      <c r="AL14" s="29"/>
      <c r="AM14" s="4"/>
      <c r="AN14" s="4"/>
      <c r="AO14" s="4"/>
      <c r="AP14" s="4"/>
      <c r="AQ14" s="31">
        <f t="shared" si="39"/>
        <v>0</v>
      </c>
      <c r="AR14" s="33"/>
      <c r="AS14" s="30">
        <f t="shared" si="40"/>
        <v>0</v>
      </c>
      <c r="AT14" s="4"/>
      <c r="AU14" s="4"/>
      <c r="AV14" s="4"/>
      <c r="AW14" s="4"/>
      <c r="AX14" s="4"/>
      <c r="AY14" s="31">
        <f t="shared" si="41"/>
        <v>0</v>
      </c>
      <c r="AZ14" s="33"/>
      <c r="BA14" s="30">
        <f t="shared" si="42"/>
        <v>0</v>
      </c>
      <c r="BB14" s="4"/>
      <c r="BC14" s="4"/>
      <c r="BD14" s="4"/>
      <c r="BE14" s="4"/>
      <c r="BF14" s="4"/>
      <c r="BG14" s="31">
        <f t="shared" si="43"/>
        <v>0</v>
      </c>
      <c r="BH14" s="33"/>
      <c r="BI14" s="30">
        <f t="shared" si="44"/>
        <v>0</v>
      </c>
      <c r="BJ14" s="4"/>
      <c r="BK14" s="4"/>
      <c r="BL14" s="4"/>
      <c r="BM14" s="4"/>
      <c r="BN14" s="4"/>
      <c r="BO14" s="31">
        <f t="shared" si="45"/>
        <v>0</v>
      </c>
      <c r="BP14" s="29">
        <v>307</v>
      </c>
      <c r="BQ14" s="30">
        <f t="shared" si="46"/>
        <v>368.4</v>
      </c>
      <c r="BR14" s="4"/>
      <c r="BS14" s="4">
        <v>40</v>
      </c>
      <c r="BT14" s="4"/>
      <c r="BU14" s="4">
        <v>50</v>
      </c>
      <c r="BV14" s="32"/>
      <c r="BW14" s="31">
        <f t="shared" si="47"/>
        <v>458.4</v>
      </c>
      <c r="BX14" s="33"/>
      <c r="BY14" s="30">
        <f t="shared" si="48"/>
        <v>0</v>
      </c>
      <c r="BZ14" s="4"/>
      <c r="CA14" s="4"/>
      <c r="CB14" s="4"/>
      <c r="CC14" s="4"/>
      <c r="CD14" s="4"/>
      <c r="CE14" s="31">
        <f t="shared" si="49"/>
        <v>0</v>
      </c>
      <c r="CF14" s="62">
        <f t="shared" si="50"/>
        <v>91.679999999999993</v>
      </c>
      <c r="CG14" s="117">
        <v>12</v>
      </c>
      <c r="CH14" s="29"/>
      <c r="CI14" s="34">
        <f t="shared" si="21"/>
        <v>0</v>
      </c>
      <c r="CJ14" s="34">
        <f t="shared" si="22"/>
        <v>0</v>
      </c>
      <c r="CK14" s="34">
        <f t="shared" si="23"/>
        <v>0</v>
      </c>
      <c r="CL14" s="34">
        <f t="shared" si="24"/>
        <v>0</v>
      </c>
      <c r="CM14" s="34">
        <f t="shared" si="25"/>
        <v>0</v>
      </c>
      <c r="CN14" s="34">
        <f t="shared" si="26"/>
        <v>0</v>
      </c>
      <c r="CO14" s="34">
        <f t="shared" si="27"/>
        <v>0</v>
      </c>
      <c r="CP14" s="34">
        <f t="shared" si="28"/>
        <v>0</v>
      </c>
      <c r="CQ14" s="34">
        <f t="shared" si="29"/>
        <v>458.4</v>
      </c>
      <c r="CR14" s="34">
        <f t="shared" si="51"/>
        <v>0</v>
      </c>
      <c r="CS14" s="42"/>
      <c r="CT14" s="34">
        <f t="shared" si="52"/>
        <v>458.4</v>
      </c>
      <c r="CU14" s="34">
        <f t="shared" si="53"/>
        <v>0</v>
      </c>
      <c r="CV14" s="34">
        <f t="shared" si="54"/>
        <v>0</v>
      </c>
      <c r="CW14" s="34">
        <f t="shared" si="55"/>
        <v>0</v>
      </c>
      <c r="CX14" s="34">
        <f t="shared" si="56"/>
        <v>0</v>
      </c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</row>
    <row r="15" spans="1:114" s="35" customFormat="1" x14ac:dyDescent="0.2">
      <c r="A15" s="69" t="s">
        <v>169</v>
      </c>
      <c r="B15" s="61"/>
      <c r="C15" s="40"/>
      <c r="D15" s="29"/>
      <c r="E15" s="42"/>
      <c r="F15" s="29"/>
      <c r="G15" s="29"/>
      <c r="H15" s="29"/>
      <c r="I15" s="29"/>
      <c r="J15" s="29"/>
      <c r="K15" s="42"/>
      <c r="L15" s="29"/>
      <c r="M15" s="42"/>
      <c r="N15" s="29"/>
      <c r="O15" s="29"/>
      <c r="P15" s="29"/>
      <c r="Q15" s="29"/>
      <c r="R15" s="29"/>
      <c r="S15" s="42"/>
      <c r="T15" s="29"/>
      <c r="U15" s="42"/>
      <c r="V15" s="29"/>
      <c r="W15" s="29"/>
      <c r="X15" s="29"/>
      <c r="Y15" s="29"/>
      <c r="Z15" s="29"/>
      <c r="AA15" s="42"/>
      <c r="AB15" s="29"/>
      <c r="AC15" s="42"/>
      <c r="AD15" s="29"/>
      <c r="AE15" s="29"/>
      <c r="AF15" s="29"/>
      <c r="AG15" s="29"/>
      <c r="AH15" s="29"/>
      <c r="AI15" s="42"/>
      <c r="AJ15" s="29"/>
      <c r="AK15" s="42"/>
      <c r="AL15" s="29"/>
      <c r="AM15" s="29"/>
      <c r="AN15" s="29"/>
      <c r="AO15" s="29"/>
      <c r="AP15" s="29"/>
      <c r="AQ15" s="42"/>
      <c r="AR15" s="29"/>
      <c r="AS15" s="42"/>
      <c r="AT15" s="29"/>
      <c r="AU15" s="29"/>
      <c r="AV15" s="29"/>
      <c r="AW15" s="29"/>
      <c r="AX15" s="29"/>
      <c r="AY15" s="42"/>
      <c r="AZ15" s="29"/>
      <c r="BA15" s="42"/>
      <c r="BB15" s="29"/>
      <c r="BC15" s="29"/>
      <c r="BD15" s="29"/>
      <c r="BE15" s="29"/>
      <c r="BF15" s="29"/>
      <c r="BG15" s="42"/>
      <c r="BH15" s="29"/>
      <c r="BI15" s="42"/>
      <c r="BJ15" s="29"/>
      <c r="BK15" s="29"/>
      <c r="BL15" s="29"/>
      <c r="BM15" s="29"/>
      <c r="BN15" s="29"/>
      <c r="BO15" s="42"/>
      <c r="BP15" s="29"/>
      <c r="BQ15" s="42"/>
      <c r="BR15" s="29"/>
      <c r="BS15" s="29"/>
      <c r="BT15" s="29"/>
      <c r="BU15" s="29"/>
      <c r="BV15" s="29"/>
      <c r="BW15" s="42"/>
      <c r="BX15" s="29"/>
      <c r="BY15" s="42"/>
      <c r="BZ15" s="29"/>
      <c r="CA15" s="29"/>
      <c r="CB15" s="29"/>
      <c r="CC15" s="29"/>
      <c r="CD15" s="29"/>
      <c r="CE15" s="42"/>
      <c r="CF15" s="44"/>
      <c r="CG15" s="29"/>
      <c r="CH15" s="29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</row>
    <row r="16" spans="1:114" s="35" customFormat="1" x14ac:dyDescent="0.2">
      <c r="A16" s="60"/>
      <c r="B16" s="61"/>
      <c r="C16" s="40"/>
      <c r="D16" s="29"/>
      <c r="E16" s="42"/>
      <c r="F16" s="29"/>
      <c r="G16" s="29"/>
      <c r="H16" s="29"/>
      <c r="I16" s="29"/>
      <c r="J16" s="29"/>
      <c r="K16" s="42"/>
      <c r="L16" s="29"/>
      <c r="M16" s="42"/>
      <c r="N16" s="29"/>
      <c r="O16" s="29"/>
      <c r="P16" s="29"/>
      <c r="Q16" s="29"/>
      <c r="R16" s="29"/>
      <c r="S16" s="42"/>
      <c r="T16" s="29"/>
      <c r="U16" s="42"/>
      <c r="V16" s="29"/>
      <c r="W16" s="29"/>
      <c r="X16" s="29"/>
      <c r="Y16" s="29"/>
      <c r="Z16" s="29"/>
      <c r="AA16" s="42"/>
      <c r="AB16" s="29"/>
      <c r="AC16" s="42"/>
      <c r="AD16" s="29"/>
      <c r="AE16" s="29"/>
      <c r="AF16" s="29"/>
      <c r="AG16" s="29"/>
      <c r="AH16" s="29"/>
      <c r="AI16" s="42"/>
      <c r="AJ16" s="29"/>
      <c r="AK16" s="42"/>
      <c r="AL16" s="29"/>
      <c r="AM16" s="29"/>
      <c r="AN16" s="29"/>
      <c r="AO16" s="29"/>
      <c r="AP16" s="29"/>
      <c r="AQ16" s="42"/>
      <c r="AR16" s="29"/>
      <c r="AS16" s="42"/>
      <c r="AT16" s="29"/>
      <c r="AU16" s="29"/>
      <c r="AV16" s="29"/>
      <c r="AW16" s="29"/>
      <c r="AX16" s="29"/>
      <c r="AY16" s="42"/>
      <c r="AZ16" s="29"/>
      <c r="BA16" s="42"/>
      <c r="BB16" s="29"/>
      <c r="BC16" s="29"/>
      <c r="BD16" s="29"/>
      <c r="BE16" s="29"/>
      <c r="BF16" s="29"/>
      <c r="BG16" s="42"/>
      <c r="BH16" s="29"/>
      <c r="BI16" s="42"/>
      <c r="BJ16" s="29"/>
      <c r="BK16" s="29"/>
      <c r="BL16" s="29"/>
      <c r="BM16" s="29"/>
      <c r="BN16" s="29"/>
      <c r="BO16" s="42"/>
      <c r="BP16" s="29"/>
      <c r="BQ16" s="42"/>
      <c r="BR16" s="29"/>
      <c r="BS16" s="29"/>
      <c r="BT16" s="29"/>
      <c r="BU16" s="29"/>
      <c r="BV16" s="29"/>
      <c r="BW16" s="42"/>
      <c r="BX16" s="29"/>
      <c r="BY16" s="42"/>
      <c r="BZ16" s="29"/>
      <c r="CA16" s="29"/>
      <c r="CB16" s="29"/>
      <c r="CC16" s="29"/>
      <c r="CD16" s="29"/>
      <c r="CE16" s="42"/>
      <c r="CF16" s="44"/>
      <c r="CG16" s="29"/>
      <c r="CH16" s="29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</row>
    <row r="17" spans="1:114" s="35" customFormat="1" x14ac:dyDescent="0.2">
      <c r="A17" s="60"/>
      <c r="B17" s="61"/>
      <c r="C17" s="40"/>
      <c r="D17" s="29"/>
      <c r="E17" s="42"/>
      <c r="F17" s="29"/>
      <c r="G17" s="29"/>
      <c r="H17" s="29"/>
      <c r="I17" s="29"/>
      <c r="J17" s="29"/>
      <c r="K17" s="42"/>
      <c r="L17" s="29"/>
      <c r="M17" s="42"/>
      <c r="N17" s="29"/>
      <c r="O17" s="29"/>
      <c r="P17" s="29"/>
      <c r="Q17" s="29"/>
      <c r="R17" s="29"/>
      <c r="S17" s="42"/>
      <c r="T17" s="29"/>
      <c r="U17" s="42"/>
      <c r="V17" s="29"/>
      <c r="W17" s="29"/>
      <c r="X17" s="29"/>
      <c r="Y17" s="29"/>
      <c r="Z17" s="29"/>
      <c r="AA17" s="42"/>
      <c r="AB17" s="29"/>
      <c r="AC17" s="42"/>
      <c r="AD17" s="29"/>
      <c r="AE17" s="29"/>
      <c r="AF17" s="29"/>
      <c r="AG17" s="29"/>
      <c r="AH17" s="29"/>
      <c r="AI17" s="42"/>
      <c r="AJ17" s="29"/>
      <c r="AK17" s="42"/>
      <c r="AL17" s="29"/>
      <c r="AM17" s="29"/>
      <c r="AN17" s="29"/>
      <c r="AO17" s="29"/>
      <c r="AP17" s="29"/>
      <c r="AQ17" s="42"/>
      <c r="AR17" s="29"/>
      <c r="AS17" s="42"/>
      <c r="AT17" s="29"/>
      <c r="AU17" s="29"/>
      <c r="AV17" s="29"/>
      <c r="AW17" s="29"/>
      <c r="AX17" s="29"/>
      <c r="AY17" s="42"/>
      <c r="AZ17" s="29"/>
      <c r="BA17" s="42"/>
      <c r="BB17" s="29"/>
      <c r="BC17" s="29"/>
      <c r="BD17" s="29"/>
      <c r="BE17" s="29"/>
      <c r="BF17" s="29"/>
      <c r="BG17" s="42"/>
      <c r="BH17" s="29"/>
      <c r="BI17" s="42"/>
      <c r="BJ17" s="29"/>
      <c r="BK17" s="29"/>
      <c r="BL17" s="29"/>
      <c r="BM17" s="29"/>
      <c r="BN17" s="29"/>
      <c r="BO17" s="42"/>
      <c r="BP17" s="29"/>
      <c r="BQ17" s="42"/>
      <c r="BR17" s="29"/>
      <c r="BS17" s="29"/>
      <c r="BT17" s="29"/>
      <c r="BU17" s="29"/>
      <c r="BV17" s="29"/>
      <c r="BW17" s="42"/>
      <c r="BX17" s="29"/>
      <c r="BY17" s="42"/>
      <c r="BZ17" s="29"/>
      <c r="CA17" s="29"/>
      <c r="CB17" s="29"/>
      <c r="CC17" s="29"/>
      <c r="CD17" s="29"/>
      <c r="CE17" s="42"/>
      <c r="CF17" s="44"/>
      <c r="CG17" s="29"/>
      <c r="CH17" s="29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</row>
    <row r="18" spans="1:114" s="35" customFormat="1" x14ac:dyDescent="0.2">
      <c r="A18" s="15"/>
      <c r="B18" s="123"/>
      <c r="C18" s="70"/>
      <c r="D18" s="72" t="s">
        <v>2</v>
      </c>
      <c r="E18" s="72" t="s">
        <v>2</v>
      </c>
      <c r="F18" s="72" t="s">
        <v>2</v>
      </c>
      <c r="G18" s="72" t="s">
        <v>2</v>
      </c>
      <c r="H18" s="72" t="s">
        <v>2</v>
      </c>
      <c r="I18" s="72" t="s">
        <v>2</v>
      </c>
      <c r="J18" s="72" t="s">
        <v>2</v>
      </c>
      <c r="K18" s="72" t="s">
        <v>2</v>
      </c>
      <c r="L18" s="72" t="s">
        <v>3</v>
      </c>
      <c r="M18" s="72" t="s">
        <v>3</v>
      </c>
      <c r="N18" s="72" t="s">
        <v>3</v>
      </c>
      <c r="O18" s="72" t="s">
        <v>3</v>
      </c>
      <c r="P18" s="72" t="s">
        <v>3</v>
      </c>
      <c r="Q18" s="72" t="s">
        <v>3</v>
      </c>
      <c r="R18" s="72" t="s">
        <v>3</v>
      </c>
      <c r="S18" s="72" t="s">
        <v>3</v>
      </c>
      <c r="T18" s="72" t="s">
        <v>4</v>
      </c>
      <c r="U18" s="72" t="s">
        <v>4</v>
      </c>
      <c r="V18" s="72" t="s">
        <v>4</v>
      </c>
      <c r="W18" s="72" t="s">
        <v>4</v>
      </c>
      <c r="X18" s="72" t="s">
        <v>4</v>
      </c>
      <c r="Y18" s="72" t="s">
        <v>4</v>
      </c>
      <c r="Z18" s="72" t="s">
        <v>4</v>
      </c>
      <c r="AA18" s="72" t="s">
        <v>4</v>
      </c>
      <c r="AB18" s="72" t="s">
        <v>5</v>
      </c>
      <c r="AC18" s="72" t="s">
        <v>5</v>
      </c>
      <c r="AD18" s="72" t="s">
        <v>5</v>
      </c>
      <c r="AE18" s="72" t="s">
        <v>5</v>
      </c>
      <c r="AF18" s="72" t="s">
        <v>5</v>
      </c>
      <c r="AG18" s="72" t="s">
        <v>5</v>
      </c>
      <c r="AH18" s="72" t="s">
        <v>5</v>
      </c>
      <c r="AI18" s="72" t="s">
        <v>5</v>
      </c>
      <c r="AJ18" s="72" t="s">
        <v>6</v>
      </c>
      <c r="AK18" s="72" t="s">
        <v>6</v>
      </c>
      <c r="AL18" s="72" t="s">
        <v>6</v>
      </c>
      <c r="AM18" s="72" t="s">
        <v>6</v>
      </c>
      <c r="AN18" s="72" t="s">
        <v>6</v>
      </c>
      <c r="AO18" s="72" t="s">
        <v>6</v>
      </c>
      <c r="AP18" s="72" t="s">
        <v>6</v>
      </c>
      <c r="AQ18" s="72" t="s">
        <v>6</v>
      </c>
      <c r="AR18" s="72" t="s">
        <v>7</v>
      </c>
      <c r="AS18" s="72" t="s">
        <v>7</v>
      </c>
      <c r="AT18" s="72" t="s">
        <v>7</v>
      </c>
      <c r="AU18" s="72" t="s">
        <v>7</v>
      </c>
      <c r="AV18" s="72" t="s">
        <v>7</v>
      </c>
      <c r="AW18" s="72" t="s">
        <v>7</v>
      </c>
      <c r="AX18" s="72" t="s">
        <v>7</v>
      </c>
      <c r="AY18" s="72" t="s">
        <v>7</v>
      </c>
      <c r="AZ18" s="72" t="s">
        <v>8</v>
      </c>
      <c r="BA18" s="72" t="s">
        <v>8</v>
      </c>
      <c r="BB18" s="72" t="s">
        <v>8</v>
      </c>
      <c r="BC18" s="72" t="s">
        <v>8</v>
      </c>
      <c r="BD18" s="72" t="s">
        <v>8</v>
      </c>
      <c r="BE18" s="72" t="s">
        <v>8</v>
      </c>
      <c r="BF18" s="72" t="s">
        <v>8</v>
      </c>
      <c r="BG18" s="72" t="s">
        <v>8</v>
      </c>
      <c r="BH18" s="72" t="s">
        <v>9</v>
      </c>
      <c r="BI18" s="72" t="s">
        <v>9</v>
      </c>
      <c r="BJ18" s="72" t="s">
        <v>9</v>
      </c>
      <c r="BK18" s="72" t="s">
        <v>9</v>
      </c>
      <c r="BL18" s="72" t="s">
        <v>9</v>
      </c>
      <c r="BM18" s="72" t="s">
        <v>9</v>
      </c>
      <c r="BN18" s="72" t="s">
        <v>9</v>
      </c>
      <c r="BO18" s="72" t="s">
        <v>9</v>
      </c>
      <c r="BP18" s="72" t="s">
        <v>10</v>
      </c>
      <c r="BQ18" s="72" t="s">
        <v>10</v>
      </c>
      <c r="BR18" s="72" t="s">
        <v>10</v>
      </c>
      <c r="BS18" s="72" t="s">
        <v>10</v>
      </c>
      <c r="BT18" s="72" t="s">
        <v>10</v>
      </c>
      <c r="BU18" s="72" t="s">
        <v>10</v>
      </c>
      <c r="BV18" s="72" t="s">
        <v>10</v>
      </c>
      <c r="BW18" s="72" t="s">
        <v>10</v>
      </c>
      <c r="BX18" s="72" t="s">
        <v>23</v>
      </c>
      <c r="BY18" s="72" t="s">
        <v>23</v>
      </c>
      <c r="BZ18" s="72" t="s">
        <v>23</v>
      </c>
      <c r="CA18" s="72" t="s">
        <v>23</v>
      </c>
      <c r="CB18" s="72" t="s">
        <v>23</v>
      </c>
      <c r="CC18" s="72" t="s">
        <v>23</v>
      </c>
      <c r="CD18" s="72" t="s">
        <v>23</v>
      </c>
      <c r="CE18" s="72" t="s">
        <v>23</v>
      </c>
      <c r="CF18" s="73"/>
      <c r="CG18" s="71"/>
      <c r="CH18" s="29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</row>
    <row r="19" spans="1:114" s="103" customFormat="1" x14ac:dyDescent="0.2">
      <c r="A19" s="92" t="s">
        <v>16</v>
      </c>
      <c r="B19" s="92" t="s">
        <v>28</v>
      </c>
      <c r="C19" s="93" t="s">
        <v>21</v>
      </c>
      <c r="D19" s="94"/>
      <c r="E19" s="95"/>
      <c r="F19" s="96"/>
      <c r="G19" s="96" t="s">
        <v>12</v>
      </c>
      <c r="H19" s="96" t="s">
        <v>13</v>
      </c>
      <c r="I19" s="96" t="s">
        <v>1</v>
      </c>
      <c r="J19" s="96" t="s">
        <v>14</v>
      </c>
      <c r="K19" s="97" t="s">
        <v>0</v>
      </c>
      <c r="L19" s="94"/>
      <c r="M19" s="95"/>
      <c r="N19" s="96"/>
      <c r="O19" s="96" t="s">
        <v>12</v>
      </c>
      <c r="P19" s="96" t="s">
        <v>13</v>
      </c>
      <c r="Q19" s="96" t="s">
        <v>1</v>
      </c>
      <c r="R19" s="96" t="s">
        <v>14</v>
      </c>
      <c r="S19" s="97" t="s">
        <v>0</v>
      </c>
      <c r="T19" s="94"/>
      <c r="U19" s="95"/>
      <c r="V19" s="96"/>
      <c r="W19" s="96" t="s">
        <v>12</v>
      </c>
      <c r="X19" s="96" t="s">
        <v>13</v>
      </c>
      <c r="Y19" s="96" t="s">
        <v>1</v>
      </c>
      <c r="Z19" s="96" t="s">
        <v>14</v>
      </c>
      <c r="AA19" s="97" t="s">
        <v>0</v>
      </c>
      <c r="AB19" s="94"/>
      <c r="AC19" s="95"/>
      <c r="AD19" s="96"/>
      <c r="AE19" s="96" t="s">
        <v>12</v>
      </c>
      <c r="AF19" s="96" t="s">
        <v>13</v>
      </c>
      <c r="AG19" s="96" t="s">
        <v>1</v>
      </c>
      <c r="AH19" s="96" t="s">
        <v>14</v>
      </c>
      <c r="AI19" s="97" t="s">
        <v>0</v>
      </c>
      <c r="AJ19" s="94"/>
      <c r="AK19" s="95"/>
      <c r="AL19" s="96"/>
      <c r="AM19" s="96" t="s">
        <v>12</v>
      </c>
      <c r="AN19" s="96" t="s">
        <v>13</v>
      </c>
      <c r="AO19" s="96" t="s">
        <v>1</v>
      </c>
      <c r="AP19" s="96" t="s">
        <v>14</v>
      </c>
      <c r="AQ19" s="97" t="s">
        <v>0</v>
      </c>
      <c r="AR19" s="94"/>
      <c r="AS19" s="95"/>
      <c r="AT19" s="96"/>
      <c r="AU19" s="96" t="s">
        <v>12</v>
      </c>
      <c r="AV19" s="96" t="s">
        <v>13</v>
      </c>
      <c r="AW19" s="96" t="s">
        <v>1</v>
      </c>
      <c r="AX19" s="96" t="s">
        <v>14</v>
      </c>
      <c r="AY19" s="97" t="s">
        <v>0</v>
      </c>
      <c r="AZ19" s="94"/>
      <c r="BA19" s="98"/>
      <c r="BB19" s="96"/>
      <c r="BC19" s="96" t="s">
        <v>12</v>
      </c>
      <c r="BD19" s="96" t="s">
        <v>13</v>
      </c>
      <c r="BE19" s="96" t="s">
        <v>1</v>
      </c>
      <c r="BF19" s="96" t="s">
        <v>14</v>
      </c>
      <c r="BG19" s="97" t="s">
        <v>0</v>
      </c>
      <c r="BH19" s="94"/>
      <c r="BI19" s="95"/>
      <c r="BJ19" s="96"/>
      <c r="BK19" s="96" t="s">
        <v>12</v>
      </c>
      <c r="BL19" s="96" t="s">
        <v>13</v>
      </c>
      <c r="BM19" s="96" t="s">
        <v>1</v>
      </c>
      <c r="BN19" s="96" t="s">
        <v>14</v>
      </c>
      <c r="BO19" s="109" t="s">
        <v>0</v>
      </c>
      <c r="BP19" s="99"/>
      <c r="BQ19" s="100"/>
      <c r="BR19" s="96"/>
      <c r="BS19" s="96" t="s">
        <v>12</v>
      </c>
      <c r="BT19" s="96" t="s">
        <v>13</v>
      </c>
      <c r="BU19" s="96" t="s">
        <v>1</v>
      </c>
      <c r="BV19" s="101" t="s">
        <v>14</v>
      </c>
      <c r="BW19" s="97" t="s">
        <v>0</v>
      </c>
      <c r="BX19" s="94"/>
      <c r="BY19" s="95"/>
      <c r="BZ19" s="96"/>
      <c r="CA19" s="96" t="s">
        <v>12</v>
      </c>
      <c r="CB19" s="96" t="s">
        <v>13</v>
      </c>
      <c r="CC19" s="96" t="s">
        <v>1</v>
      </c>
      <c r="CD19" s="96" t="s">
        <v>14</v>
      </c>
      <c r="CE19" s="97" t="s">
        <v>0</v>
      </c>
      <c r="CF19" s="102" t="s">
        <v>17</v>
      </c>
      <c r="CG19" s="113" t="s">
        <v>18</v>
      </c>
      <c r="CH19" s="99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50"/>
      <c r="CT19" s="28"/>
      <c r="CU19" s="28"/>
      <c r="CV19" s="28"/>
      <c r="CW19" s="28"/>
      <c r="CX19" s="28"/>
    </row>
    <row r="20" spans="1:114" x14ac:dyDescent="0.2">
      <c r="A20" s="20" t="s">
        <v>66</v>
      </c>
      <c r="B20" s="119">
        <v>1971</v>
      </c>
      <c r="C20" s="23" t="s">
        <v>33</v>
      </c>
      <c r="D20" s="10">
        <v>497</v>
      </c>
      <c r="E20" s="7">
        <f>D20*1.2</f>
        <v>596.4</v>
      </c>
      <c r="F20" s="3"/>
      <c r="G20" s="3"/>
      <c r="H20" s="4">
        <v>60</v>
      </c>
      <c r="I20" s="3">
        <v>130</v>
      </c>
      <c r="J20" s="3"/>
      <c r="K20" s="11">
        <f>SUM(D20:J20)-D20</f>
        <v>786.40000000000009</v>
      </c>
      <c r="L20" s="10"/>
      <c r="M20" s="7">
        <f>L20*1</f>
        <v>0</v>
      </c>
      <c r="N20" s="3"/>
      <c r="O20" s="3"/>
      <c r="P20" s="4"/>
      <c r="Q20" s="3"/>
      <c r="R20" s="3"/>
      <c r="S20" s="11">
        <f>SUM(L20:R20)-L20</f>
        <v>0</v>
      </c>
      <c r="T20" s="10">
        <v>611</v>
      </c>
      <c r="U20" s="7">
        <f>T20*1</f>
        <v>611</v>
      </c>
      <c r="V20" s="3"/>
      <c r="W20" s="3"/>
      <c r="X20" s="4">
        <v>300</v>
      </c>
      <c r="Y20" s="3">
        <v>50</v>
      </c>
      <c r="Z20" s="3">
        <v>200</v>
      </c>
      <c r="AA20" s="11">
        <f>SUM(T20:Z20)-T20</f>
        <v>1161</v>
      </c>
      <c r="AB20" s="10">
        <v>558</v>
      </c>
      <c r="AC20" s="7">
        <f>AB20*1</f>
        <v>558</v>
      </c>
      <c r="AD20" s="3"/>
      <c r="AE20" s="3"/>
      <c r="AF20" s="4">
        <v>300</v>
      </c>
      <c r="AG20" s="3">
        <v>90</v>
      </c>
      <c r="AH20" s="3"/>
      <c r="AI20" s="11">
        <f>SUM(AB20:AH20)-AB20</f>
        <v>948</v>
      </c>
      <c r="AJ20" s="10"/>
      <c r="AK20" s="57">
        <f>AJ20*1</f>
        <v>0</v>
      </c>
      <c r="AL20" s="58"/>
      <c r="AM20" s="3"/>
      <c r="AN20" s="4"/>
      <c r="AO20" s="3"/>
      <c r="AP20" s="3"/>
      <c r="AQ20" s="11">
        <f>SUM(AJ20:AP20)-AJ20</f>
        <v>0</v>
      </c>
      <c r="AR20" s="10">
        <v>585</v>
      </c>
      <c r="AS20" s="7">
        <f>AR20*1</f>
        <v>585</v>
      </c>
      <c r="AT20" s="3"/>
      <c r="AU20" s="3"/>
      <c r="AV20" s="4">
        <v>60</v>
      </c>
      <c r="AW20" s="3">
        <v>90</v>
      </c>
      <c r="AX20" s="3">
        <v>200</v>
      </c>
      <c r="AY20" s="11">
        <f>SUM(AR20:AX20)-AR20</f>
        <v>935</v>
      </c>
      <c r="AZ20" s="10">
        <v>580</v>
      </c>
      <c r="BA20" s="30">
        <f>AZ20*1</f>
        <v>580</v>
      </c>
      <c r="BB20" s="3"/>
      <c r="BC20" s="3">
        <v>30</v>
      </c>
      <c r="BD20" s="4"/>
      <c r="BE20" s="3">
        <v>70</v>
      </c>
      <c r="BF20" s="3"/>
      <c r="BG20" s="11">
        <f>SUM(AZ20:BF20)-AZ20</f>
        <v>680</v>
      </c>
      <c r="BH20" s="10">
        <v>484</v>
      </c>
      <c r="BI20" s="7">
        <f>BH20*1.2</f>
        <v>580.79999999999995</v>
      </c>
      <c r="BJ20" s="3"/>
      <c r="BK20" s="3">
        <v>300</v>
      </c>
      <c r="BL20" s="4"/>
      <c r="BM20" s="3">
        <v>130</v>
      </c>
      <c r="BN20" s="3"/>
      <c r="BO20" s="11">
        <f>SUM(BH20:BN20)-BH20</f>
        <v>1010.8</v>
      </c>
      <c r="BP20" s="48">
        <v>451</v>
      </c>
      <c r="BQ20" s="12">
        <f>(BP20)*1.2</f>
        <v>541.19999999999993</v>
      </c>
      <c r="BR20" s="58"/>
      <c r="BS20" s="3">
        <v>100</v>
      </c>
      <c r="BT20" s="4"/>
      <c r="BU20" s="3">
        <v>120</v>
      </c>
      <c r="BV20" s="5"/>
      <c r="BW20" s="11">
        <f>SUM(BP20:BV20)-BP20</f>
        <v>761.19999999999982</v>
      </c>
      <c r="BX20" s="10">
        <v>496</v>
      </c>
      <c r="BY20" s="7">
        <f>BX20*1.2</f>
        <v>595.19999999999993</v>
      </c>
      <c r="BZ20" s="3"/>
      <c r="CA20" s="3"/>
      <c r="CB20" s="4">
        <v>200</v>
      </c>
      <c r="CC20" s="3">
        <v>120</v>
      </c>
      <c r="CD20" s="3"/>
      <c r="CE20" s="11">
        <f>SUM(BX20:CD20)-BX20</f>
        <v>915.19999999999982</v>
      </c>
      <c r="CF20" s="63">
        <f>AVERAGE(CT20:CX20)</f>
        <v>994</v>
      </c>
      <c r="CG20" s="81">
        <v>1</v>
      </c>
      <c r="CH20" s="2"/>
      <c r="CI20" s="34">
        <f t="shared" ref="CI20:CI43" si="57">K20</f>
        <v>786.40000000000009</v>
      </c>
      <c r="CJ20" s="34">
        <f t="shared" ref="CJ20:CJ43" si="58">S20</f>
        <v>0</v>
      </c>
      <c r="CK20" s="34">
        <f t="shared" ref="CK20:CK43" si="59">AA20</f>
        <v>1161</v>
      </c>
      <c r="CL20" s="34">
        <f t="shared" ref="CL20:CL43" si="60">AI20</f>
        <v>948</v>
      </c>
      <c r="CM20" s="34">
        <f t="shared" ref="CM20:CM43" si="61">AQ20</f>
        <v>0</v>
      </c>
      <c r="CN20" s="34">
        <f t="shared" ref="CN20:CN43" si="62">AY20</f>
        <v>935</v>
      </c>
      <c r="CO20" s="34">
        <f t="shared" ref="CO20:CO43" si="63">BG20</f>
        <v>680</v>
      </c>
      <c r="CP20" s="34">
        <f t="shared" ref="CP20:CP43" si="64">BO20</f>
        <v>1010.8</v>
      </c>
      <c r="CQ20" s="34">
        <f t="shared" ref="CQ20:CQ43" si="65">BW20</f>
        <v>761.19999999999982</v>
      </c>
      <c r="CR20" s="34">
        <f t="shared" ref="CR20:CR43" si="66">CE20</f>
        <v>915.19999999999982</v>
      </c>
      <c r="CS20" s="19"/>
      <c r="CT20" s="34">
        <f t="shared" si="52"/>
        <v>1161</v>
      </c>
      <c r="CU20" s="34">
        <f t="shared" si="53"/>
        <v>1010.8</v>
      </c>
      <c r="CV20" s="34">
        <f t="shared" si="54"/>
        <v>948</v>
      </c>
      <c r="CW20" s="34">
        <f t="shared" si="55"/>
        <v>935</v>
      </c>
      <c r="CX20" s="34">
        <f t="shared" si="56"/>
        <v>915.19999999999982</v>
      </c>
    </row>
    <row r="21" spans="1:114" x14ac:dyDescent="0.2">
      <c r="A21" s="20" t="s">
        <v>73</v>
      </c>
      <c r="B21" s="119">
        <v>1979</v>
      </c>
      <c r="C21" s="22" t="s">
        <v>33</v>
      </c>
      <c r="D21" s="10">
        <v>497</v>
      </c>
      <c r="E21" s="7">
        <f>D21*1.2</f>
        <v>596.4</v>
      </c>
      <c r="F21" s="3"/>
      <c r="G21" s="3"/>
      <c r="H21" s="3">
        <v>100</v>
      </c>
      <c r="I21" s="3">
        <v>130</v>
      </c>
      <c r="J21" s="3"/>
      <c r="K21" s="11">
        <f>SUM(D21:J21)-D21</f>
        <v>826.40000000000009</v>
      </c>
      <c r="L21" s="10"/>
      <c r="M21" s="7">
        <f>L21*1</f>
        <v>0</v>
      </c>
      <c r="N21" s="3"/>
      <c r="O21" s="3"/>
      <c r="P21" s="3"/>
      <c r="Q21" s="3"/>
      <c r="R21" s="3"/>
      <c r="S21" s="11">
        <f>SUM(L21:R21)-L21</f>
        <v>0</v>
      </c>
      <c r="T21" s="10">
        <v>602</v>
      </c>
      <c r="U21" s="7">
        <f>T21*1</f>
        <v>602</v>
      </c>
      <c r="V21" s="3"/>
      <c r="W21" s="3"/>
      <c r="X21" s="3">
        <v>100</v>
      </c>
      <c r="Y21" s="3">
        <v>50</v>
      </c>
      <c r="Z21" s="3">
        <v>200</v>
      </c>
      <c r="AA21" s="11">
        <f>SUM(T21:Z21)-T21</f>
        <v>952</v>
      </c>
      <c r="AB21" s="10">
        <v>594</v>
      </c>
      <c r="AC21" s="7">
        <f>AB21*1</f>
        <v>594</v>
      </c>
      <c r="AD21" s="3"/>
      <c r="AE21" s="3"/>
      <c r="AF21" s="3">
        <v>80</v>
      </c>
      <c r="AG21" s="3">
        <v>90</v>
      </c>
      <c r="AH21" s="3"/>
      <c r="AI21" s="11">
        <f>SUM(AB21:AH21)-AB21</f>
        <v>764</v>
      </c>
      <c r="AJ21" s="10">
        <v>596</v>
      </c>
      <c r="AK21" s="30">
        <f>AJ21*1</f>
        <v>596</v>
      </c>
      <c r="AL21" s="58"/>
      <c r="AM21" s="3"/>
      <c r="AN21" s="3">
        <v>200</v>
      </c>
      <c r="AO21" s="3">
        <v>20</v>
      </c>
      <c r="AP21" s="3"/>
      <c r="AQ21" s="11">
        <f>SUM(AJ21:AP21)-AJ21</f>
        <v>816</v>
      </c>
      <c r="AR21" s="10">
        <v>598</v>
      </c>
      <c r="AS21" s="7">
        <f>AR21*1</f>
        <v>598</v>
      </c>
      <c r="AT21" s="3"/>
      <c r="AU21" s="3"/>
      <c r="AV21" s="3">
        <v>700</v>
      </c>
      <c r="AW21" s="3">
        <v>90</v>
      </c>
      <c r="AX21" s="3"/>
      <c r="AY21" s="11">
        <f>SUM(AR21:AX21)-AR21</f>
        <v>1388</v>
      </c>
      <c r="AZ21" s="10">
        <v>597</v>
      </c>
      <c r="BA21" s="30">
        <f>AZ21*1</f>
        <v>597</v>
      </c>
      <c r="BB21" s="3"/>
      <c r="BC21" s="3">
        <v>100</v>
      </c>
      <c r="BD21" s="3"/>
      <c r="BE21" s="3">
        <v>70</v>
      </c>
      <c r="BF21" s="3"/>
      <c r="BG21" s="11">
        <f>SUM(AZ21:BF21)-AZ21</f>
        <v>767</v>
      </c>
      <c r="BH21" s="10">
        <v>496</v>
      </c>
      <c r="BI21" s="7">
        <f>BH21*1.2</f>
        <v>595.19999999999993</v>
      </c>
      <c r="BJ21" s="3"/>
      <c r="BK21" s="3">
        <v>100</v>
      </c>
      <c r="BL21" s="3"/>
      <c r="BM21" s="3">
        <v>130</v>
      </c>
      <c r="BN21" s="3"/>
      <c r="BO21" s="11">
        <f>SUM(BH21:BN21)-BH21</f>
        <v>825.19999999999982</v>
      </c>
      <c r="BP21" s="2"/>
      <c r="BQ21" s="7">
        <f>(BP21)*1.2</f>
        <v>0</v>
      </c>
      <c r="BR21" s="58"/>
      <c r="BS21" s="3"/>
      <c r="BT21" s="3"/>
      <c r="BU21" s="3"/>
      <c r="BV21" s="5"/>
      <c r="BW21" s="11">
        <f>SUM(BP21:BV21)-BP21</f>
        <v>0</v>
      </c>
      <c r="BX21" s="10">
        <v>476</v>
      </c>
      <c r="BY21" s="7">
        <f>BX21*1.2</f>
        <v>571.19999999999993</v>
      </c>
      <c r="BZ21" s="3"/>
      <c r="CA21" s="3"/>
      <c r="CB21" s="3">
        <v>10</v>
      </c>
      <c r="CC21" s="3">
        <v>120</v>
      </c>
      <c r="CD21" s="3"/>
      <c r="CE21" s="11">
        <f>SUM(BX21:CD21)-BX21</f>
        <v>701.19999999999982</v>
      </c>
      <c r="CF21" s="63">
        <f>AVERAGE(CT21:CX21)</f>
        <v>961.5200000000001</v>
      </c>
      <c r="CG21" s="82">
        <v>2</v>
      </c>
      <c r="CH21" s="2"/>
      <c r="CI21" s="34">
        <f t="shared" si="57"/>
        <v>826.40000000000009</v>
      </c>
      <c r="CJ21" s="34">
        <f t="shared" si="58"/>
        <v>0</v>
      </c>
      <c r="CK21" s="34">
        <f t="shared" si="59"/>
        <v>952</v>
      </c>
      <c r="CL21" s="34">
        <f t="shared" si="60"/>
        <v>764</v>
      </c>
      <c r="CM21" s="34">
        <f t="shared" si="61"/>
        <v>816</v>
      </c>
      <c r="CN21" s="34">
        <f t="shared" si="62"/>
        <v>1388</v>
      </c>
      <c r="CO21" s="34">
        <f t="shared" si="63"/>
        <v>767</v>
      </c>
      <c r="CP21" s="34">
        <f t="shared" si="64"/>
        <v>825.19999999999982</v>
      </c>
      <c r="CQ21" s="34">
        <f t="shared" si="65"/>
        <v>0</v>
      </c>
      <c r="CR21" s="34">
        <f t="shared" si="66"/>
        <v>701.19999999999982</v>
      </c>
      <c r="CS21" s="19"/>
      <c r="CT21" s="34">
        <f t="shared" si="52"/>
        <v>1388</v>
      </c>
      <c r="CU21" s="34">
        <f t="shared" si="53"/>
        <v>952</v>
      </c>
      <c r="CV21" s="34">
        <f t="shared" si="54"/>
        <v>826.40000000000009</v>
      </c>
      <c r="CW21" s="34">
        <f t="shared" si="55"/>
        <v>825.19999999999982</v>
      </c>
      <c r="CX21" s="34">
        <f t="shared" si="56"/>
        <v>816</v>
      </c>
    </row>
    <row r="22" spans="1:114" x14ac:dyDescent="0.2">
      <c r="A22" s="20" t="s">
        <v>95</v>
      </c>
      <c r="B22" s="119">
        <v>1976</v>
      </c>
      <c r="C22" s="22" t="s">
        <v>33</v>
      </c>
      <c r="D22" s="33">
        <v>457</v>
      </c>
      <c r="E22" s="7">
        <f>D22*1.2</f>
        <v>548.4</v>
      </c>
      <c r="F22" s="4"/>
      <c r="G22" s="3"/>
      <c r="H22" s="4">
        <v>40</v>
      </c>
      <c r="I22" s="4">
        <v>130</v>
      </c>
      <c r="J22" s="4"/>
      <c r="K22" s="31">
        <f>SUM(D22:J22)-D22</f>
        <v>718.40000000000009</v>
      </c>
      <c r="L22" s="33"/>
      <c r="M22" s="7">
        <f>L22*1</f>
        <v>0</v>
      </c>
      <c r="N22" s="4"/>
      <c r="O22" s="4"/>
      <c r="P22" s="4"/>
      <c r="Q22" s="4"/>
      <c r="R22" s="4"/>
      <c r="S22" s="31">
        <f>SUM(L22:R22)-L22</f>
        <v>0</v>
      </c>
      <c r="T22" s="33"/>
      <c r="U22" s="7">
        <f>T22*1</f>
        <v>0</v>
      </c>
      <c r="V22" s="4"/>
      <c r="W22" s="4"/>
      <c r="X22" s="4"/>
      <c r="Y22" s="4"/>
      <c r="Z22" s="4"/>
      <c r="AA22" s="31">
        <f>SUM(T22:Z22)-T22</f>
        <v>0</v>
      </c>
      <c r="AB22" s="33">
        <v>548</v>
      </c>
      <c r="AC22" s="7">
        <f>AB22*1</f>
        <v>548</v>
      </c>
      <c r="AD22" s="4"/>
      <c r="AE22" s="4"/>
      <c r="AF22" s="4">
        <v>100</v>
      </c>
      <c r="AG22" s="4">
        <v>90</v>
      </c>
      <c r="AH22" s="4"/>
      <c r="AI22" s="31">
        <f>SUM(AB22:AH22)-AB22</f>
        <v>738</v>
      </c>
      <c r="AJ22" s="33"/>
      <c r="AK22" s="30">
        <f>AJ22*1</f>
        <v>0</v>
      </c>
      <c r="AL22" s="59"/>
      <c r="AM22" s="4"/>
      <c r="AN22" s="4"/>
      <c r="AO22" s="4"/>
      <c r="AP22" s="4"/>
      <c r="AQ22" s="31">
        <f>SUM(AJ22:AP22)-AJ22</f>
        <v>0</v>
      </c>
      <c r="AR22" s="33">
        <v>589</v>
      </c>
      <c r="AS22" s="7">
        <f>AR22*1</f>
        <v>589</v>
      </c>
      <c r="AT22" s="4"/>
      <c r="AU22" s="4"/>
      <c r="AV22" s="4">
        <v>800</v>
      </c>
      <c r="AW22" s="3">
        <v>90</v>
      </c>
      <c r="AX22" s="4"/>
      <c r="AY22" s="31">
        <f>SUM(AR22:AX22)-AR22</f>
        <v>1479</v>
      </c>
      <c r="AZ22" s="33"/>
      <c r="BA22" s="30">
        <f>AZ22*1</f>
        <v>0</v>
      </c>
      <c r="BB22" s="4"/>
      <c r="BC22" s="4"/>
      <c r="BD22" s="4"/>
      <c r="BE22" s="4"/>
      <c r="BF22" s="4"/>
      <c r="BG22" s="31">
        <f>SUM(AZ22:BF22)-AZ22</f>
        <v>0</v>
      </c>
      <c r="BH22" s="33">
        <v>435</v>
      </c>
      <c r="BI22" s="30">
        <f>BH22*1.2</f>
        <v>522</v>
      </c>
      <c r="BJ22" s="4"/>
      <c r="BK22" s="4">
        <v>200</v>
      </c>
      <c r="BL22" s="4"/>
      <c r="BM22" s="4">
        <v>130</v>
      </c>
      <c r="BN22" s="4"/>
      <c r="BO22" s="31">
        <f>SUM(BH22:BN22)-BH22</f>
        <v>852</v>
      </c>
      <c r="BP22" s="29">
        <v>449</v>
      </c>
      <c r="BQ22" s="7">
        <f>(BP22)*1.2</f>
        <v>538.79999999999995</v>
      </c>
      <c r="BR22" s="59"/>
      <c r="BS22" s="4">
        <v>40</v>
      </c>
      <c r="BT22" s="4"/>
      <c r="BU22" s="4">
        <v>120</v>
      </c>
      <c r="BV22" s="32"/>
      <c r="BW22" s="31">
        <f>SUM(BP22:BV22)-BP22</f>
        <v>698.8</v>
      </c>
      <c r="BX22" s="33">
        <v>451</v>
      </c>
      <c r="BY22" s="30">
        <f>BX22*1.2</f>
        <v>541.19999999999993</v>
      </c>
      <c r="BZ22" s="4"/>
      <c r="CA22" s="4"/>
      <c r="CB22" s="4">
        <v>300</v>
      </c>
      <c r="CC22" s="4">
        <v>120</v>
      </c>
      <c r="CD22" s="4"/>
      <c r="CE22" s="31">
        <f>SUM(BX22:CD22)-BX22</f>
        <v>961.19999999999982</v>
      </c>
      <c r="CF22" s="63">
        <f>AVERAGE(CT22:CX22)</f>
        <v>949.72</v>
      </c>
      <c r="CG22" s="82">
        <v>3</v>
      </c>
      <c r="CH22" s="2"/>
      <c r="CI22" s="34">
        <f t="shared" si="57"/>
        <v>718.40000000000009</v>
      </c>
      <c r="CJ22" s="34">
        <f t="shared" si="58"/>
        <v>0</v>
      </c>
      <c r="CK22" s="34">
        <f t="shared" si="59"/>
        <v>0</v>
      </c>
      <c r="CL22" s="34">
        <f t="shared" si="60"/>
        <v>738</v>
      </c>
      <c r="CM22" s="34">
        <f t="shared" si="61"/>
        <v>0</v>
      </c>
      <c r="CN22" s="34">
        <f t="shared" si="62"/>
        <v>1479</v>
      </c>
      <c r="CO22" s="34">
        <f t="shared" si="63"/>
        <v>0</v>
      </c>
      <c r="CP22" s="34">
        <f t="shared" si="64"/>
        <v>852</v>
      </c>
      <c r="CQ22" s="34">
        <f t="shared" si="65"/>
        <v>698.8</v>
      </c>
      <c r="CR22" s="34">
        <f t="shared" si="66"/>
        <v>961.19999999999982</v>
      </c>
      <c r="CS22" s="19"/>
      <c r="CT22" s="34">
        <f t="shared" si="52"/>
        <v>1479</v>
      </c>
      <c r="CU22" s="34">
        <f t="shared" si="53"/>
        <v>961.19999999999982</v>
      </c>
      <c r="CV22" s="34">
        <f t="shared" si="54"/>
        <v>852</v>
      </c>
      <c r="CW22" s="34">
        <f t="shared" si="55"/>
        <v>738</v>
      </c>
      <c r="CX22" s="34">
        <f t="shared" si="56"/>
        <v>718.40000000000009</v>
      </c>
    </row>
    <row r="23" spans="1:114" x14ac:dyDescent="0.2">
      <c r="A23" s="20" t="s">
        <v>79</v>
      </c>
      <c r="B23" s="119">
        <v>1996</v>
      </c>
      <c r="C23" s="23" t="s">
        <v>112</v>
      </c>
      <c r="D23" s="10"/>
      <c r="E23" s="7">
        <f>D23*1.2</f>
        <v>0</v>
      </c>
      <c r="F23" s="3"/>
      <c r="G23" s="3"/>
      <c r="H23" s="3"/>
      <c r="I23" s="3"/>
      <c r="J23" s="3"/>
      <c r="K23" s="11">
        <f>SUM(D23:J23)-D23</f>
        <v>0</v>
      </c>
      <c r="L23" s="10"/>
      <c r="M23" s="7">
        <f>L23*1</f>
        <v>0</v>
      </c>
      <c r="N23" s="3"/>
      <c r="O23" s="3"/>
      <c r="P23" s="3"/>
      <c r="Q23" s="3"/>
      <c r="R23" s="3"/>
      <c r="S23" s="11">
        <f>SUM(L23:R23)-L23</f>
        <v>0</v>
      </c>
      <c r="T23" s="10"/>
      <c r="U23" s="7">
        <f>T23*1</f>
        <v>0</v>
      </c>
      <c r="V23" s="3"/>
      <c r="W23" s="3"/>
      <c r="X23" s="3"/>
      <c r="Y23" s="3"/>
      <c r="Z23" s="3"/>
      <c r="AA23" s="11">
        <f>SUM(T23:Z23)-T23</f>
        <v>0</v>
      </c>
      <c r="AB23" s="10"/>
      <c r="AC23" s="7">
        <f>AB23*1</f>
        <v>0</v>
      </c>
      <c r="AD23" s="3"/>
      <c r="AE23" s="3"/>
      <c r="AF23" s="3"/>
      <c r="AG23" s="3"/>
      <c r="AH23" s="3"/>
      <c r="AI23" s="11">
        <f>SUM(AB23:AH23)-AB23</f>
        <v>0</v>
      </c>
      <c r="AJ23" s="10"/>
      <c r="AK23" s="30">
        <f>AJ23*1</f>
        <v>0</v>
      </c>
      <c r="AL23" s="58"/>
      <c r="AM23" s="3"/>
      <c r="AN23" s="3"/>
      <c r="AO23" s="3"/>
      <c r="AP23" s="3"/>
      <c r="AQ23" s="11">
        <f>SUM(AJ23:AP23)-AJ23</f>
        <v>0</v>
      </c>
      <c r="AR23" s="10">
        <v>588</v>
      </c>
      <c r="AS23" s="7">
        <f>AR23*1</f>
        <v>588</v>
      </c>
      <c r="AT23" s="3"/>
      <c r="AU23" s="3"/>
      <c r="AV23" s="3">
        <v>100</v>
      </c>
      <c r="AW23" s="3">
        <v>90</v>
      </c>
      <c r="AX23" s="3"/>
      <c r="AY23" s="11">
        <f>SUM(AR23:AX23)-AR23</f>
        <v>778</v>
      </c>
      <c r="AZ23" s="10">
        <v>620</v>
      </c>
      <c r="BA23" s="30">
        <f>AZ23*1</f>
        <v>620</v>
      </c>
      <c r="BB23" s="3"/>
      <c r="BC23" s="3">
        <v>300</v>
      </c>
      <c r="BD23" s="3"/>
      <c r="BE23" s="3">
        <v>70</v>
      </c>
      <c r="BF23" s="3">
        <v>200</v>
      </c>
      <c r="BG23" s="11">
        <f>SUM(AZ23:BF23)-AZ23</f>
        <v>1190</v>
      </c>
      <c r="BH23" s="10">
        <v>457</v>
      </c>
      <c r="BI23" s="7">
        <f>BH23*1.2</f>
        <v>548.4</v>
      </c>
      <c r="BJ23" s="3"/>
      <c r="BK23" s="3">
        <v>80</v>
      </c>
      <c r="BL23" s="3"/>
      <c r="BM23" s="3">
        <v>130</v>
      </c>
      <c r="BN23" s="3"/>
      <c r="BO23" s="11">
        <f>SUM(BH23:BN23)-BH23</f>
        <v>758.40000000000009</v>
      </c>
      <c r="BP23" s="2">
        <v>468</v>
      </c>
      <c r="BQ23" s="7">
        <f>(BP23)*1.2</f>
        <v>561.6</v>
      </c>
      <c r="BR23" s="58"/>
      <c r="BS23" s="3">
        <v>30</v>
      </c>
      <c r="BT23" s="3"/>
      <c r="BU23" s="3">
        <v>120</v>
      </c>
      <c r="BV23" s="5"/>
      <c r="BW23" s="11">
        <f>SUM(BP23:BV23)-BP23</f>
        <v>711.59999999999991</v>
      </c>
      <c r="BX23" s="10">
        <v>492</v>
      </c>
      <c r="BY23" s="7">
        <f>BX23*1.2</f>
        <v>590.4</v>
      </c>
      <c r="BZ23" s="3"/>
      <c r="CA23" s="3"/>
      <c r="CB23" s="3">
        <v>40</v>
      </c>
      <c r="CC23" s="3">
        <v>120</v>
      </c>
      <c r="CD23" s="3"/>
      <c r="CE23" s="11">
        <f>SUM(BX23:CD23)-BX23</f>
        <v>750.40000000000009</v>
      </c>
      <c r="CF23" s="63">
        <f>AVERAGE(CT23:CX23)</f>
        <v>837.68</v>
      </c>
      <c r="CG23" s="82">
        <v>4</v>
      </c>
      <c r="CH23" s="2"/>
      <c r="CI23" s="34">
        <f t="shared" si="57"/>
        <v>0</v>
      </c>
      <c r="CJ23" s="34">
        <f t="shared" si="58"/>
        <v>0</v>
      </c>
      <c r="CK23" s="34">
        <f t="shared" si="59"/>
        <v>0</v>
      </c>
      <c r="CL23" s="34">
        <f t="shared" si="60"/>
        <v>0</v>
      </c>
      <c r="CM23" s="34">
        <f t="shared" si="61"/>
        <v>0</v>
      </c>
      <c r="CN23" s="34">
        <f t="shared" si="62"/>
        <v>778</v>
      </c>
      <c r="CO23" s="34">
        <f t="shared" si="63"/>
        <v>1190</v>
      </c>
      <c r="CP23" s="34">
        <f t="shared" si="64"/>
        <v>758.40000000000009</v>
      </c>
      <c r="CQ23" s="34">
        <f t="shared" si="65"/>
        <v>711.59999999999991</v>
      </c>
      <c r="CR23" s="34">
        <f t="shared" si="66"/>
        <v>750.40000000000009</v>
      </c>
      <c r="CS23" s="42"/>
      <c r="CT23" s="34">
        <f t="shared" si="52"/>
        <v>1190</v>
      </c>
      <c r="CU23" s="34">
        <f t="shared" si="53"/>
        <v>778</v>
      </c>
      <c r="CV23" s="34">
        <f t="shared" si="54"/>
        <v>758.40000000000009</v>
      </c>
      <c r="CW23" s="34">
        <f t="shared" si="55"/>
        <v>750.40000000000009</v>
      </c>
      <c r="CX23" s="34">
        <f t="shared" si="56"/>
        <v>711.59999999999991</v>
      </c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</row>
    <row r="24" spans="1:114" x14ac:dyDescent="0.2">
      <c r="A24" s="20" t="s">
        <v>80</v>
      </c>
      <c r="B24" s="119">
        <v>1973</v>
      </c>
      <c r="C24" s="22" t="s">
        <v>33</v>
      </c>
      <c r="D24" s="10">
        <v>494</v>
      </c>
      <c r="E24" s="7">
        <f>D24*1.2</f>
        <v>592.79999999999995</v>
      </c>
      <c r="F24" s="3"/>
      <c r="G24" s="3"/>
      <c r="H24" s="3">
        <v>500</v>
      </c>
      <c r="I24" s="3">
        <v>130</v>
      </c>
      <c r="J24" s="3"/>
      <c r="K24" s="11">
        <f>SUM(D24:J24)-D24</f>
        <v>1222.8</v>
      </c>
      <c r="L24" s="10"/>
      <c r="M24" s="7">
        <f>L24*1</f>
        <v>0</v>
      </c>
      <c r="N24" s="3"/>
      <c r="O24" s="3"/>
      <c r="P24" s="3"/>
      <c r="Q24" s="3"/>
      <c r="R24" s="3"/>
      <c r="S24" s="11">
        <f>SUM(L24:R24)-L24</f>
        <v>0</v>
      </c>
      <c r="T24" s="10">
        <v>613</v>
      </c>
      <c r="U24" s="7">
        <f>T24*1</f>
        <v>613</v>
      </c>
      <c r="V24" s="3"/>
      <c r="W24" s="3"/>
      <c r="X24" s="3">
        <v>200</v>
      </c>
      <c r="Y24" s="3">
        <v>50</v>
      </c>
      <c r="Z24" s="3">
        <v>200</v>
      </c>
      <c r="AA24" s="11">
        <f>SUM(T24:Z24)-T24</f>
        <v>1063</v>
      </c>
      <c r="AB24" s="10">
        <v>580</v>
      </c>
      <c r="AC24" s="7">
        <f>AB24*1</f>
        <v>580</v>
      </c>
      <c r="AD24" s="3"/>
      <c r="AE24" s="3"/>
      <c r="AF24" s="3">
        <v>40</v>
      </c>
      <c r="AG24" s="3">
        <v>90</v>
      </c>
      <c r="AH24" s="3"/>
      <c r="AI24" s="11">
        <f>SUM(AB24:AH24)-AB24</f>
        <v>710</v>
      </c>
      <c r="AJ24" s="10"/>
      <c r="AK24" s="30">
        <f>AJ24*1</f>
        <v>0</v>
      </c>
      <c r="AL24" s="58"/>
      <c r="AM24" s="3"/>
      <c r="AN24" s="3"/>
      <c r="AO24" s="3"/>
      <c r="AP24" s="3"/>
      <c r="AQ24" s="11">
        <f>SUM(AJ24:AP24)-AJ24</f>
        <v>0</v>
      </c>
      <c r="AR24" s="10">
        <v>578</v>
      </c>
      <c r="AS24" s="7">
        <f>AR24*1</f>
        <v>578</v>
      </c>
      <c r="AT24" s="3"/>
      <c r="AU24" s="3"/>
      <c r="AV24" s="3">
        <v>500</v>
      </c>
      <c r="AW24" s="3">
        <v>90</v>
      </c>
      <c r="AX24" s="3"/>
      <c r="AY24" s="11">
        <f>SUM(AR24:AX24)-AR24</f>
        <v>1168</v>
      </c>
      <c r="AZ24" s="10"/>
      <c r="BA24" s="30">
        <f>AZ24*1</f>
        <v>0</v>
      </c>
      <c r="BB24" s="3"/>
      <c r="BC24" s="3"/>
      <c r="BD24" s="3"/>
      <c r="BE24" s="3"/>
      <c r="BF24" s="3"/>
      <c r="BG24" s="11">
        <f>SUM(AZ24:BF24)-AZ24</f>
        <v>0</v>
      </c>
      <c r="BH24" s="10"/>
      <c r="BI24" s="7">
        <f>BH24*1.2</f>
        <v>0</v>
      </c>
      <c r="BJ24" s="3"/>
      <c r="BK24" s="3"/>
      <c r="BL24" s="3"/>
      <c r="BM24" s="3"/>
      <c r="BN24" s="3"/>
      <c r="BO24" s="11">
        <f>SUM(BH24:BN24)-BH24</f>
        <v>0</v>
      </c>
      <c r="BP24" s="2"/>
      <c r="BQ24" s="7">
        <f>(BP24)*1.2</f>
        <v>0</v>
      </c>
      <c r="BR24" s="58"/>
      <c r="BS24" s="3"/>
      <c r="BT24" s="3"/>
      <c r="BU24" s="3"/>
      <c r="BV24" s="5"/>
      <c r="BW24" s="11">
        <f>SUM(BP24:BV24)-BP24</f>
        <v>0</v>
      </c>
      <c r="BX24" s="10"/>
      <c r="BY24" s="7">
        <f>BX24*1.2</f>
        <v>0</v>
      </c>
      <c r="BZ24" s="3"/>
      <c r="CA24" s="3"/>
      <c r="CB24" s="3"/>
      <c r="CC24" s="3"/>
      <c r="CD24" s="3"/>
      <c r="CE24" s="11">
        <f>SUM(BX24:CD24)-BX24</f>
        <v>0</v>
      </c>
      <c r="CF24" s="63">
        <f>AVERAGE(CT24:CX24)</f>
        <v>832.76</v>
      </c>
      <c r="CG24" s="82">
        <v>5</v>
      </c>
      <c r="CH24" s="2"/>
      <c r="CI24" s="34">
        <f t="shared" si="57"/>
        <v>1222.8</v>
      </c>
      <c r="CJ24" s="34">
        <f t="shared" si="58"/>
        <v>0</v>
      </c>
      <c r="CK24" s="34">
        <f t="shared" si="59"/>
        <v>1063</v>
      </c>
      <c r="CL24" s="34">
        <f t="shared" si="60"/>
        <v>710</v>
      </c>
      <c r="CM24" s="34">
        <f t="shared" si="61"/>
        <v>0</v>
      </c>
      <c r="CN24" s="34">
        <f t="shared" si="62"/>
        <v>1168</v>
      </c>
      <c r="CO24" s="34">
        <f t="shared" si="63"/>
        <v>0</v>
      </c>
      <c r="CP24" s="34">
        <f t="shared" si="64"/>
        <v>0</v>
      </c>
      <c r="CQ24" s="34">
        <f t="shared" si="65"/>
        <v>0</v>
      </c>
      <c r="CR24" s="34">
        <f t="shared" si="66"/>
        <v>0</v>
      </c>
      <c r="CS24" s="19"/>
      <c r="CT24" s="34">
        <f t="shared" si="52"/>
        <v>1222.8</v>
      </c>
      <c r="CU24" s="34">
        <f t="shared" si="53"/>
        <v>1168</v>
      </c>
      <c r="CV24" s="34">
        <f t="shared" si="54"/>
        <v>1063</v>
      </c>
      <c r="CW24" s="34">
        <f t="shared" si="55"/>
        <v>710</v>
      </c>
      <c r="CX24" s="34">
        <f t="shared" si="56"/>
        <v>0</v>
      </c>
    </row>
    <row r="25" spans="1:114" x14ac:dyDescent="0.2">
      <c r="A25" s="20" t="s">
        <v>146</v>
      </c>
      <c r="B25" s="119">
        <v>1977</v>
      </c>
      <c r="C25" s="22" t="s">
        <v>33</v>
      </c>
      <c r="D25" s="10">
        <v>452</v>
      </c>
      <c r="E25" s="7">
        <f>D25*1.2</f>
        <v>542.4</v>
      </c>
      <c r="F25" s="3"/>
      <c r="G25" s="3"/>
      <c r="H25" s="3"/>
      <c r="I25" s="3">
        <v>130</v>
      </c>
      <c r="J25" s="3"/>
      <c r="K25" s="11">
        <f>SUM(D25:J25)-D25</f>
        <v>672.40000000000009</v>
      </c>
      <c r="L25" s="10">
        <v>569</v>
      </c>
      <c r="M25" s="7">
        <f>L25*1</f>
        <v>569</v>
      </c>
      <c r="N25" s="3"/>
      <c r="O25" s="3"/>
      <c r="P25" s="3">
        <v>300</v>
      </c>
      <c r="Q25" s="3">
        <v>30</v>
      </c>
      <c r="R25" s="3"/>
      <c r="S25" s="11">
        <f>SUM(L25:R25)-L25</f>
        <v>899</v>
      </c>
      <c r="T25" s="10">
        <v>588</v>
      </c>
      <c r="U25" s="7">
        <f>T25*1</f>
        <v>588</v>
      </c>
      <c r="V25" s="3"/>
      <c r="W25" s="3"/>
      <c r="X25" s="3">
        <v>80</v>
      </c>
      <c r="Y25" s="3">
        <v>50</v>
      </c>
      <c r="Z25" s="3"/>
      <c r="AA25" s="11">
        <f>SUM(T25:Z25)-T25</f>
        <v>718</v>
      </c>
      <c r="AB25" s="10">
        <v>567</v>
      </c>
      <c r="AC25" s="7">
        <f>AB25*1</f>
        <v>567</v>
      </c>
      <c r="AD25" s="3"/>
      <c r="AE25" s="3"/>
      <c r="AF25" s="3">
        <v>200</v>
      </c>
      <c r="AG25" s="3">
        <v>90</v>
      </c>
      <c r="AH25" s="3"/>
      <c r="AI25" s="11">
        <f>SUM(AB25:AH25)-AB25</f>
        <v>857</v>
      </c>
      <c r="AJ25" s="10">
        <v>573</v>
      </c>
      <c r="AK25" s="30">
        <f>AJ25*1</f>
        <v>573</v>
      </c>
      <c r="AL25" s="58"/>
      <c r="AM25" s="3"/>
      <c r="AN25" s="3">
        <v>300</v>
      </c>
      <c r="AO25" s="3">
        <v>20</v>
      </c>
      <c r="AP25" s="3"/>
      <c r="AQ25" s="11">
        <f>SUM(AJ25:AP25)-AJ25</f>
        <v>893</v>
      </c>
      <c r="AR25" s="10">
        <v>570</v>
      </c>
      <c r="AS25" s="7">
        <f>AR25*1</f>
        <v>570</v>
      </c>
      <c r="AT25" s="3"/>
      <c r="AU25" s="3"/>
      <c r="AV25" s="3">
        <v>80</v>
      </c>
      <c r="AW25" s="3">
        <v>90</v>
      </c>
      <c r="AX25" s="3"/>
      <c r="AY25" s="11">
        <f>SUM(AR25:AX25)-AR25</f>
        <v>740</v>
      </c>
      <c r="AZ25" s="10">
        <v>589</v>
      </c>
      <c r="BA25" s="30">
        <f>AZ25*1</f>
        <v>589</v>
      </c>
      <c r="BB25" s="3"/>
      <c r="BC25" s="3">
        <v>40</v>
      </c>
      <c r="BD25" s="3"/>
      <c r="BE25" s="3">
        <v>70</v>
      </c>
      <c r="BF25" s="3"/>
      <c r="BG25" s="11">
        <f>SUM(AZ25:BF25)-AZ25</f>
        <v>699</v>
      </c>
      <c r="BH25" s="10">
        <v>447</v>
      </c>
      <c r="BI25" s="7">
        <f>BH25*1.2</f>
        <v>536.4</v>
      </c>
      <c r="BJ25" s="3"/>
      <c r="BK25" s="3">
        <v>30</v>
      </c>
      <c r="BL25" s="3"/>
      <c r="BM25" s="3">
        <v>130</v>
      </c>
      <c r="BN25" s="3"/>
      <c r="BO25" s="11">
        <f>SUM(BH25:BN25)-BH25</f>
        <v>696.40000000000009</v>
      </c>
      <c r="BP25" s="2"/>
      <c r="BQ25" s="7">
        <f>(BP25)*1.2</f>
        <v>0</v>
      </c>
      <c r="BR25" s="58"/>
      <c r="BS25" s="3"/>
      <c r="BT25" s="3"/>
      <c r="BU25" s="3"/>
      <c r="BV25" s="5"/>
      <c r="BW25" s="11">
        <f>SUM(BP25:BV25)-BP25</f>
        <v>0</v>
      </c>
      <c r="BX25" s="10">
        <v>446</v>
      </c>
      <c r="BY25" s="7">
        <f>BX25*1.2</f>
        <v>535.19999999999993</v>
      </c>
      <c r="BZ25" s="3"/>
      <c r="CA25" s="3"/>
      <c r="CB25" s="3">
        <v>20</v>
      </c>
      <c r="CC25" s="3">
        <v>120</v>
      </c>
      <c r="CD25" s="3"/>
      <c r="CE25" s="11">
        <f>SUM(BX25:CD25)-BX25</f>
        <v>675.19999999999982</v>
      </c>
      <c r="CF25" s="63">
        <f>AVERAGE(CT25:CX25)</f>
        <v>821.4</v>
      </c>
      <c r="CG25" s="82">
        <v>6</v>
      </c>
      <c r="CH25" s="2"/>
      <c r="CI25" s="34">
        <f t="shared" si="57"/>
        <v>672.40000000000009</v>
      </c>
      <c r="CJ25" s="34">
        <f t="shared" si="58"/>
        <v>899</v>
      </c>
      <c r="CK25" s="34">
        <f t="shared" si="59"/>
        <v>718</v>
      </c>
      <c r="CL25" s="34">
        <f t="shared" si="60"/>
        <v>857</v>
      </c>
      <c r="CM25" s="34">
        <f t="shared" si="61"/>
        <v>893</v>
      </c>
      <c r="CN25" s="34">
        <f t="shared" si="62"/>
        <v>740</v>
      </c>
      <c r="CO25" s="34">
        <f t="shared" si="63"/>
        <v>699</v>
      </c>
      <c r="CP25" s="34">
        <f t="shared" si="64"/>
        <v>696.40000000000009</v>
      </c>
      <c r="CQ25" s="34">
        <f t="shared" si="65"/>
        <v>0</v>
      </c>
      <c r="CR25" s="34">
        <f t="shared" si="66"/>
        <v>675.19999999999982</v>
      </c>
      <c r="CS25" s="19"/>
      <c r="CT25" s="34">
        <f t="shared" si="52"/>
        <v>899</v>
      </c>
      <c r="CU25" s="34">
        <f t="shared" si="53"/>
        <v>893</v>
      </c>
      <c r="CV25" s="34">
        <f t="shared" si="54"/>
        <v>857</v>
      </c>
      <c r="CW25" s="34">
        <f t="shared" si="55"/>
        <v>740</v>
      </c>
      <c r="CX25" s="34">
        <f t="shared" si="56"/>
        <v>718</v>
      </c>
    </row>
    <row r="26" spans="1:114" x14ac:dyDescent="0.2">
      <c r="A26" s="20" t="s">
        <v>103</v>
      </c>
      <c r="B26" s="119">
        <v>1961</v>
      </c>
      <c r="C26" s="22" t="s">
        <v>63</v>
      </c>
      <c r="D26" s="10">
        <v>452</v>
      </c>
      <c r="E26" s="7">
        <f>D26*1.2</f>
        <v>542.4</v>
      </c>
      <c r="F26" s="3"/>
      <c r="G26" s="3"/>
      <c r="H26" s="3">
        <v>200</v>
      </c>
      <c r="I26" s="3">
        <v>130</v>
      </c>
      <c r="J26" s="3"/>
      <c r="K26" s="11">
        <f>SUM(D26:J26)-D26</f>
        <v>872.40000000000009</v>
      </c>
      <c r="L26" s="10"/>
      <c r="M26" s="7">
        <f>L26*1</f>
        <v>0</v>
      </c>
      <c r="N26" s="3"/>
      <c r="O26" s="3"/>
      <c r="P26" s="3"/>
      <c r="Q26" s="3"/>
      <c r="R26" s="3"/>
      <c r="S26" s="11">
        <f>SUM(L26:R26)-L26</f>
        <v>0</v>
      </c>
      <c r="T26" s="10"/>
      <c r="U26" s="7">
        <f>T26*1</f>
        <v>0</v>
      </c>
      <c r="V26" s="3"/>
      <c r="W26" s="3"/>
      <c r="X26" s="3"/>
      <c r="Y26" s="3"/>
      <c r="Z26" s="3"/>
      <c r="AA26" s="11">
        <f>SUM(T26:Z26)-T26</f>
        <v>0</v>
      </c>
      <c r="AB26" s="10">
        <v>586</v>
      </c>
      <c r="AC26" s="7">
        <f>AB26*1</f>
        <v>586</v>
      </c>
      <c r="AD26" s="3"/>
      <c r="AE26" s="3"/>
      <c r="AF26" s="3">
        <v>10</v>
      </c>
      <c r="AG26" s="3">
        <v>90</v>
      </c>
      <c r="AH26" s="3"/>
      <c r="AI26" s="11">
        <f>SUM(AB26:AH26)-AB26</f>
        <v>686</v>
      </c>
      <c r="AJ26" s="10"/>
      <c r="AK26" s="30">
        <f>AJ26*1</f>
        <v>0</v>
      </c>
      <c r="AL26" s="58"/>
      <c r="AM26" s="3"/>
      <c r="AN26" s="3"/>
      <c r="AO26" s="3"/>
      <c r="AP26" s="3"/>
      <c r="AQ26" s="11">
        <f>SUM(AJ26:AP26)-AJ26</f>
        <v>0</v>
      </c>
      <c r="AR26" s="10">
        <v>573</v>
      </c>
      <c r="AS26" s="7">
        <f>AR26*1</f>
        <v>573</v>
      </c>
      <c r="AT26" s="3"/>
      <c r="AU26" s="3"/>
      <c r="AV26" s="3">
        <v>300</v>
      </c>
      <c r="AW26" s="3">
        <v>90</v>
      </c>
      <c r="AX26" s="3"/>
      <c r="AY26" s="11">
        <f>SUM(AR26:AX26)-AR26</f>
        <v>963</v>
      </c>
      <c r="AZ26" s="10"/>
      <c r="BA26" s="30">
        <f>AZ26*1</f>
        <v>0</v>
      </c>
      <c r="BB26" s="3"/>
      <c r="BC26" s="3"/>
      <c r="BD26" s="3"/>
      <c r="BE26" s="3"/>
      <c r="BF26" s="3"/>
      <c r="BG26" s="11">
        <f>SUM(AZ26:BF26)-AZ26</f>
        <v>0</v>
      </c>
      <c r="BH26" s="10"/>
      <c r="BI26" s="7">
        <f>BH26*1.2</f>
        <v>0</v>
      </c>
      <c r="BJ26" s="3"/>
      <c r="BK26" s="3"/>
      <c r="BL26" s="3"/>
      <c r="BM26" s="3"/>
      <c r="BN26" s="3"/>
      <c r="BO26" s="11">
        <f>SUM(BH26:BN26)-BH26</f>
        <v>0</v>
      </c>
      <c r="BP26" s="2">
        <v>442</v>
      </c>
      <c r="BQ26" s="7">
        <f>(BP26)*1.2</f>
        <v>530.4</v>
      </c>
      <c r="BR26" s="58"/>
      <c r="BS26" s="3">
        <v>10</v>
      </c>
      <c r="BT26" s="3"/>
      <c r="BU26" s="3">
        <v>120</v>
      </c>
      <c r="BV26" s="5"/>
      <c r="BW26" s="11">
        <f>SUM(BP26:BV26)-BP26</f>
        <v>660.40000000000009</v>
      </c>
      <c r="BX26" s="10">
        <v>478</v>
      </c>
      <c r="BY26" s="7">
        <f>BX26*1.2</f>
        <v>573.6</v>
      </c>
      <c r="BZ26" s="3"/>
      <c r="CA26" s="3"/>
      <c r="CB26" s="3">
        <v>30</v>
      </c>
      <c r="CC26" s="3">
        <v>120</v>
      </c>
      <c r="CD26" s="3"/>
      <c r="CE26" s="11">
        <f>SUM(BX26:CD26)-BX26</f>
        <v>723.59999999999991</v>
      </c>
      <c r="CF26" s="63">
        <f>AVERAGE(CT26:CX26)</f>
        <v>781.08</v>
      </c>
      <c r="CG26" s="82">
        <v>7</v>
      </c>
      <c r="CH26" s="2"/>
      <c r="CI26" s="34">
        <f t="shared" si="57"/>
        <v>872.40000000000009</v>
      </c>
      <c r="CJ26" s="34">
        <f t="shared" si="58"/>
        <v>0</v>
      </c>
      <c r="CK26" s="34">
        <f t="shared" si="59"/>
        <v>0</v>
      </c>
      <c r="CL26" s="34">
        <f t="shared" si="60"/>
        <v>686</v>
      </c>
      <c r="CM26" s="34">
        <f t="shared" si="61"/>
        <v>0</v>
      </c>
      <c r="CN26" s="34">
        <f t="shared" si="62"/>
        <v>963</v>
      </c>
      <c r="CO26" s="34">
        <f t="shared" si="63"/>
        <v>0</v>
      </c>
      <c r="CP26" s="34">
        <f t="shared" si="64"/>
        <v>0</v>
      </c>
      <c r="CQ26" s="34">
        <f t="shared" si="65"/>
        <v>660.40000000000009</v>
      </c>
      <c r="CR26" s="34">
        <f t="shared" si="66"/>
        <v>723.59999999999991</v>
      </c>
      <c r="CS26" s="19"/>
      <c r="CT26" s="34">
        <f t="shared" si="52"/>
        <v>963</v>
      </c>
      <c r="CU26" s="34">
        <f t="shared" si="53"/>
        <v>872.40000000000009</v>
      </c>
      <c r="CV26" s="34">
        <f t="shared" si="54"/>
        <v>723.59999999999991</v>
      </c>
      <c r="CW26" s="34">
        <f t="shared" si="55"/>
        <v>686</v>
      </c>
      <c r="CX26" s="34">
        <f t="shared" si="56"/>
        <v>660.40000000000009</v>
      </c>
    </row>
    <row r="27" spans="1:114" x14ac:dyDescent="0.2">
      <c r="A27" s="21" t="s">
        <v>85</v>
      </c>
      <c r="B27" s="121">
        <v>1958</v>
      </c>
      <c r="C27" s="23" t="s">
        <v>112</v>
      </c>
      <c r="D27" s="10">
        <v>380</v>
      </c>
      <c r="E27" s="7">
        <f>D27*1.2</f>
        <v>456</v>
      </c>
      <c r="F27" s="3"/>
      <c r="G27" s="3"/>
      <c r="H27" s="3"/>
      <c r="I27" s="3">
        <v>130</v>
      </c>
      <c r="J27" s="3"/>
      <c r="K27" s="11">
        <f>SUM(D27:J27)-D27</f>
        <v>586</v>
      </c>
      <c r="L27" s="10"/>
      <c r="M27" s="7">
        <f>L27*1</f>
        <v>0</v>
      </c>
      <c r="N27" s="3"/>
      <c r="O27" s="3"/>
      <c r="P27" s="3"/>
      <c r="Q27" s="3"/>
      <c r="R27" s="3"/>
      <c r="S27" s="11">
        <f>SUM(L27:R27)-L27</f>
        <v>0</v>
      </c>
      <c r="T27" s="10"/>
      <c r="U27" s="7">
        <f>T27*1</f>
        <v>0</v>
      </c>
      <c r="V27" s="3"/>
      <c r="W27" s="3"/>
      <c r="X27" s="3"/>
      <c r="Y27" s="3"/>
      <c r="Z27" s="3"/>
      <c r="AA27" s="11">
        <f>SUM(T27:Z27)-T27</f>
        <v>0</v>
      </c>
      <c r="AB27" s="10"/>
      <c r="AC27" s="7">
        <f>AB27*1</f>
        <v>0</v>
      </c>
      <c r="AD27" s="3"/>
      <c r="AE27" s="3"/>
      <c r="AF27" s="3"/>
      <c r="AG27" s="3"/>
      <c r="AH27" s="3"/>
      <c r="AI27" s="11">
        <f>SUM(AB27:AH27)-AB27</f>
        <v>0</v>
      </c>
      <c r="AJ27" s="10"/>
      <c r="AK27" s="30">
        <f>AJ27*1</f>
        <v>0</v>
      </c>
      <c r="AL27" s="58"/>
      <c r="AM27" s="3"/>
      <c r="AN27" s="3"/>
      <c r="AO27" s="3"/>
      <c r="AP27" s="3"/>
      <c r="AQ27" s="11">
        <f>SUM(AJ27:AP27)-AJ27</f>
        <v>0</v>
      </c>
      <c r="AR27" s="10">
        <v>428</v>
      </c>
      <c r="AS27" s="7">
        <f>AR27*1</f>
        <v>428</v>
      </c>
      <c r="AT27" s="3"/>
      <c r="AU27" s="3"/>
      <c r="AV27" s="3">
        <v>40</v>
      </c>
      <c r="AW27" s="3">
        <v>90</v>
      </c>
      <c r="AX27" s="3"/>
      <c r="AY27" s="11">
        <f>SUM(AR27:AX27)-AR27</f>
        <v>558</v>
      </c>
      <c r="AZ27" s="10">
        <v>466</v>
      </c>
      <c r="BA27" s="30">
        <f>AZ27*1</f>
        <v>466</v>
      </c>
      <c r="BB27" s="3"/>
      <c r="BC27" s="3">
        <v>20</v>
      </c>
      <c r="BD27" s="3"/>
      <c r="BE27" s="3">
        <v>70</v>
      </c>
      <c r="BF27" s="3"/>
      <c r="BG27" s="11">
        <f>SUM(AZ27:BF27)-AZ27</f>
        <v>556</v>
      </c>
      <c r="BH27" s="10">
        <v>360</v>
      </c>
      <c r="BI27" s="7">
        <f>BH27*1.2</f>
        <v>432</v>
      </c>
      <c r="BJ27" s="3"/>
      <c r="BK27" s="3"/>
      <c r="BL27" s="3"/>
      <c r="BM27" s="3">
        <v>130</v>
      </c>
      <c r="BN27" s="3"/>
      <c r="BO27" s="11">
        <f>SUM(BH27:BN27)-BH27</f>
        <v>562</v>
      </c>
      <c r="BP27" s="2">
        <v>307</v>
      </c>
      <c r="BQ27" s="7">
        <f>(BP27)*1.2</f>
        <v>368.4</v>
      </c>
      <c r="BR27" s="58"/>
      <c r="BS27" s="3"/>
      <c r="BT27" s="3"/>
      <c r="BU27" s="3">
        <v>120</v>
      </c>
      <c r="BV27" s="5"/>
      <c r="BW27" s="11">
        <f>SUM(BP27:BV27)-BP27</f>
        <v>488.4</v>
      </c>
      <c r="BX27" s="10">
        <v>396</v>
      </c>
      <c r="BY27" s="7">
        <f>BX27*1.2</f>
        <v>475.2</v>
      </c>
      <c r="BZ27" s="3"/>
      <c r="CA27" s="3"/>
      <c r="CB27" s="3"/>
      <c r="CC27" s="3">
        <v>120</v>
      </c>
      <c r="CD27" s="3"/>
      <c r="CE27" s="11">
        <f>SUM(BX27:CD27)-BX27</f>
        <v>595.20000000000005</v>
      </c>
      <c r="CF27" s="63">
        <f>AVERAGE(CT27:CX27)</f>
        <v>571.43999999999994</v>
      </c>
      <c r="CG27" s="82">
        <v>8</v>
      </c>
      <c r="CH27" s="2"/>
      <c r="CI27" s="34">
        <f t="shared" si="57"/>
        <v>586</v>
      </c>
      <c r="CJ27" s="34">
        <f t="shared" si="58"/>
        <v>0</v>
      </c>
      <c r="CK27" s="34">
        <f t="shared" si="59"/>
        <v>0</v>
      </c>
      <c r="CL27" s="34">
        <f t="shared" si="60"/>
        <v>0</v>
      </c>
      <c r="CM27" s="34">
        <f t="shared" si="61"/>
        <v>0</v>
      </c>
      <c r="CN27" s="34">
        <f t="shared" si="62"/>
        <v>558</v>
      </c>
      <c r="CO27" s="34">
        <f t="shared" si="63"/>
        <v>556</v>
      </c>
      <c r="CP27" s="34">
        <f t="shared" si="64"/>
        <v>562</v>
      </c>
      <c r="CQ27" s="34">
        <f t="shared" si="65"/>
        <v>488.4</v>
      </c>
      <c r="CR27" s="34">
        <f t="shared" si="66"/>
        <v>595.20000000000005</v>
      </c>
      <c r="CS27" s="19"/>
      <c r="CT27" s="34">
        <f t="shared" si="52"/>
        <v>595.20000000000005</v>
      </c>
      <c r="CU27" s="34">
        <f t="shared" si="53"/>
        <v>586</v>
      </c>
      <c r="CV27" s="34">
        <f t="shared" si="54"/>
        <v>562</v>
      </c>
      <c r="CW27" s="34">
        <f t="shared" si="55"/>
        <v>558</v>
      </c>
      <c r="CX27" s="34">
        <f t="shared" si="56"/>
        <v>556</v>
      </c>
    </row>
    <row r="28" spans="1:114" x14ac:dyDescent="0.2">
      <c r="A28" s="20" t="s">
        <v>101</v>
      </c>
      <c r="B28" s="119">
        <v>1976</v>
      </c>
      <c r="C28" s="22" t="s">
        <v>74</v>
      </c>
      <c r="D28" s="10">
        <v>470</v>
      </c>
      <c r="E28" s="7">
        <f>D28*1.2</f>
        <v>564</v>
      </c>
      <c r="F28" s="3"/>
      <c r="G28" s="3"/>
      <c r="H28" s="3">
        <v>30</v>
      </c>
      <c r="I28" s="3">
        <v>130</v>
      </c>
      <c r="J28" s="3"/>
      <c r="K28" s="11">
        <f>SUM(D28:J28)-D28</f>
        <v>724</v>
      </c>
      <c r="L28" s="10"/>
      <c r="M28" s="7">
        <f>L28*1</f>
        <v>0</v>
      </c>
      <c r="N28" s="3"/>
      <c r="O28" s="3"/>
      <c r="P28" s="3"/>
      <c r="Q28" s="3"/>
      <c r="R28" s="3"/>
      <c r="S28" s="11">
        <f>SUM(L28:R28)-L28</f>
        <v>0</v>
      </c>
      <c r="T28" s="10"/>
      <c r="U28" s="7">
        <f>T28*1</f>
        <v>0</v>
      </c>
      <c r="V28" s="3"/>
      <c r="W28" s="3"/>
      <c r="X28" s="3"/>
      <c r="Y28" s="3"/>
      <c r="Z28" s="3"/>
      <c r="AA28" s="11">
        <f>SUM(T28:Z28)-T28</f>
        <v>0</v>
      </c>
      <c r="AB28" s="10"/>
      <c r="AC28" s="7">
        <f>AB28*1</f>
        <v>0</v>
      </c>
      <c r="AD28" s="3"/>
      <c r="AE28" s="3"/>
      <c r="AF28" s="3"/>
      <c r="AG28" s="3"/>
      <c r="AH28" s="3"/>
      <c r="AI28" s="11">
        <f>SUM(AB28:AH28)-AB28</f>
        <v>0</v>
      </c>
      <c r="AJ28" s="10"/>
      <c r="AK28" s="30">
        <f>AJ28*1</f>
        <v>0</v>
      </c>
      <c r="AL28" s="58"/>
      <c r="AM28" s="3"/>
      <c r="AN28" s="3"/>
      <c r="AO28" s="3"/>
      <c r="AP28" s="3"/>
      <c r="AQ28" s="11">
        <f>SUM(AJ28:AP28)-AJ28</f>
        <v>0</v>
      </c>
      <c r="AR28" s="10"/>
      <c r="AS28" s="7">
        <f>AR28*1</f>
        <v>0</v>
      </c>
      <c r="AT28" s="3"/>
      <c r="AU28" s="3"/>
      <c r="AV28" s="3"/>
      <c r="AW28" s="3"/>
      <c r="AX28" s="3"/>
      <c r="AY28" s="11">
        <f>SUM(AR28:AX28)-AR28</f>
        <v>0</v>
      </c>
      <c r="AZ28" s="10"/>
      <c r="BA28" s="30">
        <f>AZ28*1</f>
        <v>0</v>
      </c>
      <c r="BB28" s="3"/>
      <c r="BC28" s="3"/>
      <c r="BD28" s="3"/>
      <c r="BE28" s="3"/>
      <c r="BF28" s="3"/>
      <c r="BG28" s="11">
        <f>SUM(AZ28:BF28)-AZ28</f>
        <v>0</v>
      </c>
      <c r="BH28" s="10"/>
      <c r="BI28" s="7">
        <f>BH28*1.2</f>
        <v>0</v>
      </c>
      <c r="BJ28" s="3"/>
      <c r="BK28" s="3"/>
      <c r="BL28" s="3"/>
      <c r="BM28" s="3"/>
      <c r="BN28" s="3"/>
      <c r="BO28" s="11">
        <f>SUM(BH28:BN28)-BH28</f>
        <v>0</v>
      </c>
      <c r="BP28" s="2">
        <v>458</v>
      </c>
      <c r="BQ28" s="7">
        <f>(BP28)*1.2</f>
        <v>549.6</v>
      </c>
      <c r="BR28" s="58"/>
      <c r="BS28" s="3">
        <v>300</v>
      </c>
      <c r="BT28" s="3"/>
      <c r="BU28" s="3">
        <v>120</v>
      </c>
      <c r="BV28" s="5"/>
      <c r="BW28" s="11">
        <f>SUM(BP28:BV28)-BP28</f>
        <v>969.59999999999991</v>
      </c>
      <c r="BX28" s="10">
        <v>459</v>
      </c>
      <c r="BY28" s="7">
        <f>BX28*1.2</f>
        <v>550.79999999999995</v>
      </c>
      <c r="BZ28" s="3"/>
      <c r="CA28" s="3"/>
      <c r="CB28" s="3">
        <v>100</v>
      </c>
      <c r="CC28" s="3">
        <v>120</v>
      </c>
      <c r="CD28" s="3"/>
      <c r="CE28" s="11">
        <f>SUM(BX28:CD28)-BX28</f>
        <v>770.8</v>
      </c>
      <c r="CF28" s="63">
        <f>AVERAGE(CT28:CX28)</f>
        <v>492.87999999999994</v>
      </c>
      <c r="CG28" s="82">
        <v>9</v>
      </c>
      <c r="CH28" s="2"/>
      <c r="CI28" s="34">
        <f t="shared" si="57"/>
        <v>724</v>
      </c>
      <c r="CJ28" s="34">
        <f t="shared" si="58"/>
        <v>0</v>
      </c>
      <c r="CK28" s="34">
        <f t="shared" si="59"/>
        <v>0</v>
      </c>
      <c r="CL28" s="34">
        <f t="shared" si="60"/>
        <v>0</v>
      </c>
      <c r="CM28" s="34">
        <f t="shared" si="61"/>
        <v>0</v>
      </c>
      <c r="CN28" s="34">
        <f t="shared" si="62"/>
        <v>0</v>
      </c>
      <c r="CO28" s="34">
        <f t="shared" si="63"/>
        <v>0</v>
      </c>
      <c r="CP28" s="34">
        <f t="shared" si="64"/>
        <v>0</v>
      </c>
      <c r="CQ28" s="34">
        <f t="shared" si="65"/>
        <v>969.59999999999991</v>
      </c>
      <c r="CR28" s="34">
        <f t="shared" si="66"/>
        <v>770.8</v>
      </c>
      <c r="CS28" s="19"/>
      <c r="CT28" s="34">
        <f t="shared" si="52"/>
        <v>969.59999999999991</v>
      </c>
      <c r="CU28" s="34">
        <f t="shared" si="53"/>
        <v>770.8</v>
      </c>
      <c r="CV28" s="34">
        <f t="shared" si="54"/>
        <v>724</v>
      </c>
      <c r="CW28" s="34">
        <f t="shared" si="55"/>
        <v>0</v>
      </c>
      <c r="CX28" s="34">
        <f t="shared" si="56"/>
        <v>0</v>
      </c>
    </row>
    <row r="29" spans="1:114" s="35" customFormat="1" x14ac:dyDescent="0.2">
      <c r="A29" s="20" t="s">
        <v>187</v>
      </c>
      <c r="B29" s="119">
        <v>1992</v>
      </c>
      <c r="C29" s="22" t="s">
        <v>33</v>
      </c>
      <c r="D29" s="10"/>
      <c r="E29" s="7">
        <f>D29*1.2</f>
        <v>0</v>
      </c>
      <c r="F29" s="3"/>
      <c r="G29" s="3"/>
      <c r="H29" s="3"/>
      <c r="I29" s="3"/>
      <c r="J29" s="3"/>
      <c r="K29" s="11">
        <f>SUM(D29:J29)-D29</f>
        <v>0</v>
      </c>
      <c r="L29" s="10"/>
      <c r="M29" s="7">
        <f>L29*1</f>
        <v>0</v>
      </c>
      <c r="N29" s="3"/>
      <c r="O29" s="3"/>
      <c r="P29" s="3"/>
      <c r="Q29" s="3"/>
      <c r="R29" s="3"/>
      <c r="S29" s="11">
        <f>SUM(L29:R29)-L29</f>
        <v>0</v>
      </c>
      <c r="T29" s="10"/>
      <c r="U29" s="7">
        <f>T29*1</f>
        <v>0</v>
      </c>
      <c r="V29" s="3"/>
      <c r="W29" s="3"/>
      <c r="X29" s="3"/>
      <c r="Y29" s="3"/>
      <c r="Z29" s="3"/>
      <c r="AA29" s="11">
        <f>SUM(T29:Z29)-T29</f>
        <v>0</v>
      </c>
      <c r="AB29" s="10"/>
      <c r="AC29" s="7">
        <f>AB29*1</f>
        <v>0</v>
      </c>
      <c r="AD29" s="3"/>
      <c r="AE29" s="3"/>
      <c r="AF29" s="3"/>
      <c r="AG29" s="3"/>
      <c r="AH29" s="3"/>
      <c r="AI29" s="11">
        <f>SUM(AB29:AH29)-AB29</f>
        <v>0</v>
      </c>
      <c r="AJ29" s="10"/>
      <c r="AK29" s="30">
        <f>AJ29*1</f>
        <v>0</v>
      </c>
      <c r="AL29" s="58"/>
      <c r="AM29" s="3"/>
      <c r="AN29" s="3"/>
      <c r="AO29" s="3"/>
      <c r="AP29" s="3"/>
      <c r="AQ29" s="11">
        <f>SUM(AJ29:AP29)-AJ29</f>
        <v>0</v>
      </c>
      <c r="AR29" s="10"/>
      <c r="AS29" s="7">
        <f>AR29*1</f>
        <v>0</v>
      </c>
      <c r="AT29" s="3"/>
      <c r="AU29" s="3"/>
      <c r="AV29" s="3"/>
      <c r="AW29" s="3"/>
      <c r="AX29" s="3"/>
      <c r="AY29" s="11">
        <f>SUM(AR29:AX29)-AR29</f>
        <v>0</v>
      </c>
      <c r="AZ29" s="10">
        <v>503</v>
      </c>
      <c r="BA29" s="30">
        <f>AZ29*1</f>
        <v>503</v>
      </c>
      <c r="BB29" s="3"/>
      <c r="BC29" s="3">
        <v>80</v>
      </c>
      <c r="BD29" s="3"/>
      <c r="BE29" s="3">
        <v>70</v>
      </c>
      <c r="BF29" s="3"/>
      <c r="BG29" s="11">
        <f>SUM(AZ29:BF29)-AZ29</f>
        <v>653</v>
      </c>
      <c r="BH29" s="10">
        <v>431</v>
      </c>
      <c r="BI29" s="7">
        <f>BH29*1.2</f>
        <v>517.19999999999993</v>
      </c>
      <c r="BJ29" s="3"/>
      <c r="BK29" s="3">
        <v>20</v>
      </c>
      <c r="BL29" s="3"/>
      <c r="BM29" s="3">
        <v>130</v>
      </c>
      <c r="BN29" s="3"/>
      <c r="BO29" s="11">
        <f>SUM(BH29:BN29)-BH29</f>
        <v>667.19999999999982</v>
      </c>
      <c r="BP29" s="2">
        <v>488</v>
      </c>
      <c r="BQ29" s="7">
        <f>(BP29)*1.2</f>
        <v>585.6</v>
      </c>
      <c r="BR29" s="58"/>
      <c r="BS29" s="3">
        <v>80</v>
      </c>
      <c r="BT29" s="3"/>
      <c r="BU29" s="3">
        <v>120</v>
      </c>
      <c r="BV29" s="5"/>
      <c r="BW29" s="11">
        <f>SUM(BP29:BV29)-BP29</f>
        <v>785.59999999999991</v>
      </c>
      <c r="BX29" s="10"/>
      <c r="BY29" s="7">
        <f>BX29*1.2</f>
        <v>0</v>
      </c>
      <c r="BZ29" s="3"/>
      <c r="CA29" s="3"/>
      <c r="CB29" s="3"/>
      <c r="CC29" s="3"/>
      <c r="CD29" s="3"/>
      <c r="CE29" s="11">
        <f>SUM(BX29:CD29)-BX29</f>
        <v>0</v>
      </c>
      <c r="CF29" s="63">
        <f>AVERAGE(CT29:CX29)</f>
        <v>421.15999999999997</v>
      </c>
      <c r="CG29" s="82">
        <v>10</v>
      </c>
      <c r="CH29" s="2"/>
      <c r="CI29" s="34">
        <f t="shared" si="57"/>
        <v>0</v>
      </c>
      <c r="CJ29" s="34">
        <f t="shared" si="58"/>
        <v>0</v>
      </c>
      <c r="CK29" s="34">
        <f t="shared" si="59"/>
        <v>0</v>
      </c>
      <c r="CL29" s="34">
        <f t="shared" si="60"/>
        <v>0</v>
      </c>
      <c r="CM29" s="34">
        <f t="shared" si="61"/>
        <v>0</v>
      </c>
      <c r="CN29" s="34">
        <f t="shared" si="62"/>
        <v>0</v>
      </c>
      <c r="CO29" s="34">
        <f t="shared" si="63"/>
        <v>653</v>
      </c>
      <c r="CP29" s="34">
        <f t="shared" si="64"/>
        <v>667.19999999999982</v>
      </c>
      <c r="CQ29" s="34">
        <f t="shared" si="65"/>
        <v>785.59999999999991</v>
      </c>
      <c r="CR29" s="34">
        <f t="shared" si="66"/>
        <v>0</v>
      </c>
      <c r="CS29" s="19"/>
      <c r="CT29" s="34">
        <f t="shared" si="52"/>
        <v>785.59999999999991</v>
      </c>
      <c r="CU29" s="34">
        <f t="shared" si="53"/>
        <v>667.19999999999982</v>
      </c>
      <c r="CV29" s="34">
        <f t="shared" si="54"/>
        <v>653</v>
      </c>
      <c r="CW29" s="34">
        <f t="shared" si="55"/>
        <v>0</v>
      </c>
      <c r="CX29" s="34">
        <f t="shared" si="56"/>
        <v>0</v>
      </c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1:114" x14ac:dyDescent="0.2">
      <c r="A30" s="20" t="s">
        <v>186</v>
      </c>
      <c r="B30" s="119">
        <v>1991</v>
      </c>
      <c r="C30" s="22" t="s">
        <v>33</v>
      </c>
      <c r="D30" s="10"/>
      <c r="E30" s="7">
        <f>D30*1.2</f>
        <v>0</v>
      </c>
      <c r="F30" s="3"/>
      <c r="G30" s="3"/>
      <c r="H30" s="3"/>
      <c r="I30" s="3"/>
      <c r="J30" s="3"/>
      <c r="K30" s="11">
        <f>SUM(D30:J30)-D30</f>
        <v>0</v>
      </c>
      <c r="L30" s="10"/>
      <c r="M30" s="7">
        <f>L30*1</f>
        <v>0</v>
      </c>
      <c r="N30" s="3"/>
      <c r="O30" s="3"/>
      <c r="P30" s="3"/>
      <c r="Q30" s="3"/>
      <c r="R30" s="3"/>
      <c r="S30" s="11">
        <f>SUM(L30:R30)-L30</f>
        <v>0</v>
      </c>
      <c r="T30" s="10"/>
      <c r="U30" s="7">
        <f>T30*1</f>
        <v>0</v>
      </c>
      <c r="V30" s="3"/>
      <c r="W30" s="3"/>
      <c r="X30" s="3"/>
      <c r="Y30" s="3"/>
      <c r="Z30" s="3"/>
      <c r="AA30" s="11">
        <f>SUM(T30:Z30)-T30</f>
        <v>0</v>
      </c>
      <c r="AB30" s="10"/>
      <c r="AC30" s="7">
        <f>AB30*1</f>
        <v>0</v>
      </c>
      <c r="AD30" s="3"/>
      <c r="AE30" s="3"/>
      <c r="AF30" s="3"/>
      <c r="AG30" s="3"/>
      <c r="AH30" s="3"/>
      <c r="AI30" s="11">
        <f>SUM(AB30:AH30)-AB30</f>
        <v>0</v>
      </c>
      <c r="AJ30" s="10"/>
      <c r="AK30" s="30">
        <f>AJ30*1</f>
        <v>0</v>
      </c>
      <c r="AL30" s="58"/>
      <c r="AM30" s="3"/>
      <c r="AN30" s="3"/>
      <c r="AO30" s="3"/>
      <c r="AP30" s="3"/>
      <c r="AQ30" s="11">
        <f>SUM(AJ30:AP30)-AJ30</f>
        <v>0</v>
      </c>
      <c r="AR30" s="10"/>
      <c r="AS30" s="7">
        <f>AR30*1</f>
        <v>0</v>
      </c>
      <c r="AT30" s="3"/>
      <c r="AU30" s="3"/>
      <c r="AV30" s="3"/>
      <c r="AW30" s="3"/>
      <c r="AX30" s="3"/>
      <c r="AY30" s="11">
        <f>SUM(AR30:AX30)-AR30</f>
        <v>0</v>
      </c>
      <c r="AZ30" s="10">
        <v>499</v>
      </c>
      <c r="BA30" s="30">
        <f>AZ30*1</f>
        <v>499</v>
      </c>
      <c r="BB30" s="3"/>
      <c r="BC30" s="3">
        <v>200</v>
      </c>
      <c r="BD30" s="3"/>
      <c r="BE30" s="3">
        <v>70</v>
      </c>
      <c r="BF30" s="3"/>
      <c r="BG30" s="11">
        <f>SUM(AZ30:BF30)-AZ30</f>
        <v>769</v>
      </c>
      <c r="BH30" s="10">
        <v>433</v>
      </c>
      <c r="BI30" s="7">
        <f>BH30*1.2</f>
        <v>519.6</v>
      </c>
      <c r="BJ30" s="3"/>
      <c r="BK30" s="3">
        <v>10</v>
      </c>
      <c r="BL30" s="3"/>
      <c r="BM30" s="3">
        <v>130</v>
      </c>
      <c r="BN30" s="3"/>
      <c r="BO30" s="11">
        <f>SUM(BH30:BN30)-BH30</f>
        <v>659.59999999999991</v>
      </c>
      <c r="BP30" s="2">
        <v>430</v>
      </c>
      <c r="BQ30" s="7">
        <f>(BP30)*1.2</f>
        <v>516</v>
      </c>
      <c r="BR30" s="58"/>
      <c r="BS30" s="3"/>
      <c r="BT30" s="3"/>
      <c r="BU30" s="3">
        <v>120</v>
      </c>
      <c r="BV30" s="5"/>
      <c r="BW30" s="11">
        <f>SUM(BP30:BV30)-BP30</f>
        <v>636</v>
      </c>
      <c r="BX30" s="10"/>
      <c r="BY30" s="7">
        <f>BX30*1.2</f>
        <v>0</v>
      </c>
      <c r="BZ30" s="3"/>
      <c r="CA30" s="3"/>
      <c r="CB30" s="3"/>
      <c r="CC30" s="3"/>
      <c r="CD30" s="3"/>
      <c r="CE30" s="11">
        <f>SUM(BX30:CD30)-BX30</f>
        <v>0</v>
      </c>
      <c r="CF30" s="63">
        <f>AVERAGE(CT30:CX30)</f>
        <v>412.91999999999996</v>
      </c>
      <c r="CG30" s="82">
        <v>11</v>
      </c>
      <c r="CH30" s="2"/>
      <c r="CI30" s="34">
        <f t="shared" si="57"/>
        <v>0</v>
      </c>
      <c r="CJ30" s="34">
        <f t="shared" si="58"/>
        <v>0</v>
      </c>
      <c r="CK30" s="34">
        <f t="shared" si="59"/>
        <v>0</v>
      </c>
      <c r="CL30" s="34">
        <f t="shared" si="60"/>
        <v>0</v>
      </c>
      <c r="CM30" s="34">
        <f t="shared" si="61"/>
        <v>0</v>
      </c>
      <c r="CN30" s="34">
        <f t="shared" si="62"/>
        <v>0</v>
      </c>
      <c r="CO30" s="34">
        <f t="shared" si="63"/>
        <v>769</v>
      </c>
      <c r="CP30" s="34">
        <f t="shared" si="64"/>
        <v>659.59999999999991</v>
      </c>
      <c r="CQ30" s="34">
        <f t="shared" si="65"/>
        <v>636</v>
      </c>
      <c r="CR30" s="34">
        <f t="shared" si="66"/>
        <v>0</v>
      </c>
      <c r="CS30" s="19"/>
      <c r="CT30" s="34">
        <f t="shared" si="52"/>
        <v>769</v>
      </c>
      <c r="CU30" s="34">
        <f t="shared" si="53"/>
        <v>659.59999999999991</v>
      </c>
      <c r="CV30" s="34">
        <f t="shared" si="54"/>
        <v>636</v>
      </c>
      <c r="CW30" s="34">
        <f t="shared" si="55"/>
        <v>0</v>
      </c>
      <c r="CX30" s="34">
        <f t="shared" si="56"/>
        <v>0</v>
      </c>
    </row>
    <row r="31" spans="1:114" x14ac:dyDescent="0.2">
      <c r="A31" s="20" t="s">
        <v>158</v>
      </c>
      <c r="B31" s="119">
        <v>1984</v>
      </c>
      <c r="C31" s="22" t="s">
        <v>83</v>
      </c>
      <c r="D31" s="10">
        <v>437</v>
      </c>
      <c r="E31" s="7">
        <f>D31*1.2</f>
        <v>524.4</v>
      </c>
      <c r="F31" s="3"/>
      <c r="G31" s="3"/>
      <c r="H31" s="3"/>
      <c r="I31" s="3">
        <v>130</v>
      </c>
      <c r="J31" s="3"/>
      <c r="K31" s="11">
        <f>SUM(D31:J31)-D31</f>
        <v>654.40000000000009</v>
      </c>
      <c r="L31" s="10"/>
      <c r="M31" s="7">
        <f>L31*1</f>
        <v>0</v>
      </c>
      <c r="N31" s="3"/>
      <c r="O31" s="3"/>
      <c r="P31" s="3"/>
      <c r="Q31" s="3"/>
      <c r="R31" s="3"/>
      <c r="S31" s="11">
        <f>SUM(L31:R31)-L31</f>
        <v>0</v>
      </c>
      <c r="T31" s="10"/>
      <c r="U31" s="7">
        <f>T31*1</f>
        <v>0</v>
      </c>
      <c r="V31" s="3"/>
      <c r="W31" s="3"/>
      <c r="X31" s="3"/>
      <c r="Y31" s="3"/>
      <c r="Z31" s="3"/>
      <c r="AA31" s="11">
        <f>SUM(T31:Z31)-T31</f>
        <v>0</v>
      </c>
      <c r="AB31" s="10"/>
      <c r="AC31" s="7">
        <f>AB31*1</f>
        <v>0</v>
      </c>
      <c r="AD31" s="3"/>
      <c r="AE31" s="3"/>
      <c r="AF31" s="3"/>
      <c r="AG31" s="3"/>
      <c r="AH31" s="3"/>
      <c r="AI31" s="11">
        <f>SUM(AB31:AH31)-AB31</f>
        <v>0</v>
      </c>
      <c r="AJ31" s="10"/>
      <c r="AK31" s="30">
        <f>AJ31*1</f>
        <v>0</v>
      </c>
      <c r="AL31" s="58"/>
      <c r="AM31" s="3"/>
      <c r="AN31" s="3"/>
      <c r="AO31" s="3"/>
      <c r="AP31" s="3"/>
      <c r="AQ31" s="11">
        <f>SUM(AJ31:AP31)-AJ31</f>
        <v>0</v>
      </c>
      <c r="AR31" s="10"/>
      <c r="AS31" s="7">
        <f>AR31*1</f>
        <v>0</v>
      </c>
      <c r="AT31" s="3"/>
      <c r="AU31" s="3"/>
      <c r="AV31" s="3"/>
      <c r="AW31" s="3"/>
      <c r="AX31" s="3"/>
      <c r="AY31" s="11">
        <f>SUM(AR31:AX31)-AR31</f>
        <v>0</v>
      </c>
      <c r="AZ31" s="10"/>
      <c r="BA31" s="30">
        <f>AZ31*1</f>
        <v>0</v>
      </c>
      <c r="BB31" s="3"/>
      <c r="BC31" s="3"/>
      <c r="BD31" s="3"/>
      <c r="BE31" s="3"/>
      <c r="BF31" s="3"/>
      <c r="BG31" s="11">
        <f>SUM(AZ31:BF31)-AZ31</f>
        <v>0</v>
      </c>
      <c r="BH31" s="10">
        <v>392</v>
      </c>
      <c r="BI31" s="7">
        <f>BH31*1.2</f>
        <v>470.4</v>
      </c>
      <c r="BJ31" s="3"/>
      <c r="BK31" s="3">
        <v>40</v>
      </c>
      <c r="BL31" s="3"/>
      <c r="BM31" s="3">
        <v>130</v>
      </c>
      <c r="BN31" s="3"/>
      <c r="BO31" s="11">
        <f>SUM(BH31:BN31)-BH31</f>
        <v>640.40000000000009</v>
      </c>
      <c r="BP31" s="2">
        <v>461</v>
      </c>
      <c r="BQ31" s="7">
        <f>(BP31)*1.2</f>
        <v>553.19999999999993</v>
      </c>
      <c r="BR31" s="58"/>
      <c r="BS31" s="3">
        <v>20</v>
      </c>
      <c r="BT31" s="3"/>
      <c r="BU31" s="3">
        <v>120</v>
      </c>
      <c r="BV31" s="5"/>
      <c r="BW31" s="11">
        <f>SUM(BP31:BV31)-BP31</f>
        <v>693.19999999999982</v>
      </c>
      <c r="BX31" s="10"/>
      <c r="BY31" s="7">
        <f>BX31*1.2</f>
        <v>0</v>
      </c>
      <c r="BZ31" s="3"/>
      <c r="CA31" s="3"/>
      <c r="CB31" s="3"/>
      <c r="CC31" s="3"/>
      <c r="CD31" s="3"/>
      <c r="CE31" s="11">
        <f>SUM(BX31:CD31)-BX31</f>
        <v>0</v>
      </c>
      <c r="CF31" s="63">
        <f>AVERAGE(CT31:CX31)</f>
        <v>397.6</v>
      </c>
      <c r="CG31" s="82">
        <v>12</v>
      </c>
      <c r="CH31" s="2"/>
      <c r="CI31" s="34">
        <f t="shared" si="57"/>
        <v>654.40000000000009</v>
      </c>
      <c r="CJ31" s="34">
        <f t="shared" si="58"/>
        <v>0</v>
      </c>
      <c r="CK31" s="34">
        <f t="shared" si="59"/>
        <v>0</v>
      </c>
      <c r="CL31" s="34">
        <f t="shared" si="60"/>
        <v>0</v>
      </c>
      <c r="CM31" s="34">
        <f t="shared" si="61"/>
        <v>0</v>
      </c>
      <c r="CN31" s="34">
        <f t="shared" si="62"/>
        <v>0</v>
      </c>
      <c r="CO31" s="34">
        <f t="shared" si="63"/>
        <v>0</v>
      </c>
      <c r="CP31" s="34">
        <f t="shared" si="64"/>
        <v>640.40000000000009</v>
      </c>
      <c r="CQ31" s="34">
        <f t="shared" si="65"/>
        <v>693.19999999999982</v>
      </c>
      <c r="CR31" s="34">
        <f t="shared" si="66"/>
        <v>0</v>
      </c>
      <c r="CS31" s="19"/>
      <c r="CT31" s="34">
        <f t="shared" si="52"/>
        <v>693.19999999999982</v>
      </c>
      <c r="CU31" s="34">
        <f t="shared" si="53"/>
        <v>654.40000000000009</v>
      </c>
      <c r="CV31" s="34">
        <f t="shared" si="54"/>
        <v>640.40000000000009</v>
      </c>
      <c r="CW31" s="34">
        <f t="shared" si="55"/>
        <v>0</v>
      </c>
      <c r="CX31" s="34">
        <f t="shared" si="56"/>
        <v>0</v>
      </c>
    </row>
    <row r="32" spans="1:114" x14ac:dyDescent="0.2">
      <c r="A32" s="20" t="s">
        <v>78</v>
      </c>
      <c r="B32" s="119">
        <v>1969</v>
      </c>
      <c r="C32" s="22" t="s">
        <v>33</v>
      </c>
      <c r="D32" s="10">
        <v>504</v>
      </c>
      <c r="E32" s="7">
        <f>D32*1.2</f>
        <v>604.79999999999995</v>
      </c>
      <c r="F32" s="3"/>
      <c r="G32" s="3"/>
      <c r="H32" s="3">
        <v>300</v>
      </c>
      <c r="I32" s="3">
        <v>130</v>
      </c>
      <c r="J32" s="3">
        <v>400</v>
      </c>
      <c r="K32" s="11">
        <f>SUM(D32:J32)-D32</f>
        <v>1434.8</v>
      </c>
      <c r="L32" s="10"/>
      <c r="M32" s="7">
        <f>L32*1</f>
        <v>0</v>
      </c>
      <c r="N32" s="3"/>
      <c r="O32" s="3"/>
      <c r="P32" s="3"/>
      <c r="Q32" s="3"/>
      <c r="R32" s="3"/>
      <c r="S32" s="11">
        <f>SUM(L32:R32)-L32</f>
        <v>0</v>
      </c>
      <c r="T32" s="10"/>
      <c r="U32" s="7">
        <f>T32*1</f>
        <v>0</v>
      </c>
      <c r="V32" s="3"/>
      <c r="W32" s="3"/>
      <c r="X32" s="3"/>
      <c r="Y32" s="3"/>
      <c r="Z32" s="3"/>
      <c r="AA32" s="11">
        <f>SUM(T32:Z32)-T32</f>
        <v>0</v>
      </c>
      <c r="AB32" s="10"/>
      <c r="AC32" s="7">
        <f>AB32*1</f>
        <v>0</v>
      </c>
      <c r="AD32" s="3"/>
      <c r="AE32" s="3"/>
      <c r="AF32" s="3"/>
      <c r="AG32" s="3"/>
      <c r="AH32" s="3"/>
      <c r="AI32" s="11">
        <f>SUM(AB32:AH32)-AB32</f>
        <v>0</v>
      </c>
      <c r="AJ32" s="10"/>
      <c r="AK32" s="30">
        <f>AJ32*1</f>
        <v>0</v>
      </c>
      <c r="AL32" s="58"/>
      <c r="AM32" s="3"/>
      <c r="AN32" s="3"/>
      <c r="AO32" s="3"/>
      <c r="AP32" s="3"/>
      <c r="AQ32" s="11">
        <f>SUM(AJ32:AP32)-AJ32</f>
        <v>0</v>
      </c>
      <c r="AR32" s="10"/>
      <c r="AS32" s="7">
        <f>AR32*1</f>
        <v>0</v>
      </c>
      <c r="AT32" s="3"/>
      <c r="AU32" s="3"/>
      <c r="AV32" s="3"/>
      <c r="AW32" s="3"/>
      <c r="AX32" s="3"/>
      <c r="AY32" s="11">
        <f>SUM(AR32:AX32)-AR32</f>
        <v>0</v>
      </c>
      <c r="AZ32" s="10"/>
      <c r="BA32" s="30">
        <f>AZ32*1</f>
        <v>0</v>
      </c>
      <c r="BB32" s="3"/>
      <c r="BC32" s="3"/>
      <c r="BD32" s="3"/>
      <c r="BE32" s="3"/>
      <c r="BF32" s="3"/>
      <c r="BG32" s="11">
        <f>SUM(AZ32:BF32)-AZ32</f>
        <v>0</v>
      </c>
      <c r="BH32" s="10"/>
      <c r="BI32" s="7">
        <f>BH32*1.2</f>
        <v>0</v>
      </c>
      <c r="BJ32" s="3"/>
      <c r="BK32" s="3"/>
      <c r="BL32" s="3"/>
      <c r="BM32" s="3"/>
      <c r="BN32" s="3"/>
      <c r="BO32" s="11">
        <f>SUM(BH32:BN32)-BH32</f>
        <v>0</v>
      </c>
      <c r="BP32" s="2"/>
      <c r="BQ32" s="7">
        <f>(BP32)*1.2</f>
        <v>0</v>
      </c>
      <c r="BR32" s="58"/>
      <c r="BS32" s="3"/>
      <c r="BT32" s="3"/>
      <c r="BU32" s="3"/>
      <c r="BV32" s="5"/>
      <c r="BW32" s="11">
        <f>SUM(BP32:BV32)-BP32</f>
        <v>0</v>
      </c>
      <c r="BX32" s="10"/>
      <c r="BY32" s="7">
        <f>BX32*1.2</f>
        <v>0</v>
      </c>
      <c r="BZ32" s="3"/>
      <c r="CA32" s="3"/>
      <c r="CB32" s="3"/>
      <c r="CC32" s="3"/>
      <c r="CD32" s="3"/>
      <c r="CE32" s="11">
        <f>SUM(BX32:CD32)-BX32</f>
        <v>0</v>
      </c>
      <c r="CF32" s="63">
        <f>AVERAGE(CT32:CX32)</f>
        <v>286.95999999999998</v>
      </c>
      <c r="CG32" s="82">
        <v>13</v>
      </c>
      <c r="CH32" s="2"/>
      <c r="CI32" s="34">
        <f t="shared" si="57"/>
        <v>1434.8</v>
      </c>
      <c r="CJ32" s="34">
        <f t="shared" si="58"/>
        <v>0</v>
      </c>
      <c r="CK32" s="34">
        <f t="shared" si="59"/>
        <v>0</v>
      </c>
      <c r="CL32" s="34">
        <f t="shared" si="60"/>
        <v>0</v>
      </c>
      <c r="CM32" s="34">
        <f t="shared" si="61"/>
        <v>0</v>
      </c>
      <c r="CN32" s="34">
        <f t="shared" si="62"/>
        <v>0</v>
      </c>
      <c r="CO32" s="34">
        <f t="shared" si="63"/>
        <v>0</v>
      </c>
      <c r="CP32" s="34">
        <f t="shared" si="64"/>
        <v>0</v>
      </c>
      <c r="CQ32" s="34">
        <f t="shared" si="65"/>
        <v>0</v>
      </c>
      <c r="CR32" s="34">
        <f t="shared" si="66"/>
        <v>0</v>
      </c>
      <c r="CS32" s="19"/>
      <c r="CT32" s="34">
        <f t="shared" si="52"/>
        <v>1434.8</v>
      </c>
      <c r="CU32" s="34">
        <f t="shared" si="53"/>
        <v>0</v>
      </c>
      <c r="CV32" s="34">
        <f t="shared" si="54"/>
        <v>0</v>
      </c>
      <c r="CW32" s="34">
        <f t="shared" si="55"/>
        <v>0</v>
      </c>
      <c r="CX32" s="34">
        <f t="shared" si="56"/>
        <v>0</v>
      </c>
    </row>
    <row r="33" spans="1:103" x14ac:dyDescent="0.2">
      <c r="A33" s="20" t="s">
        <v>84</v>
      </c>
      <c r="B33" s="119">
        <v>1971</v>
      </c>
      <c r="C33" s="22" t="s">
        <v>33</v>
      </c>
      <c r="D33" s="10">
        <v>420</v>
      </c>
      <c r="E33" s="7">
        <f>D33*1.2</f>
        <v>504</v>
      </c>
      <c r="F33" s="3"/>
      <c r="G33" s="3"/>
      <c r="H33" s="3"/>
      <c r="I33" s="3">
        <v>130</v>
      </c>
      <c r="J33" s="3"/>
      <c r="K33" s="11">
        <f>SUM(D33:J33)-D33</f>
        <v>634</v>
      </c>
      <c r="L33" s="10"/>
      <c r="M33" s="7">
        <f>L33*1</f>
        <v>0</v>
      </c>
      <c r="N33" s="3"/>
      <c r="O33" s="3"/>
      <c r="P33" s="3"/>
      <c r="Q33" s="3"/>
      <c r="R33" s="3"/>
      <c r="S33" s="11">
        <f>SUM(L33:R33)-L33</f>
        <v>0</v>
      </c>
      <c r="T33" s="10"/>
      <c r="U33" s="7">
        <f>T33*1</f>
        <v>0</v>
      </c>
      <c r="V33" s="3"/>
      <c r="W33" s="3"/>
      <c r="X33" s="3"/>
      <c r="Y33" s="3"/>
      <c r="Z33" s="3"/>
      <c r="AA33" s="11">
        <f>SUM(T33:Z33)-T33</f>
        <v>0</v>
      </c>
      <c r="AB33" s="10"/>
      <c r="AC33" s="7">
        <f>AB33*1</f>
        <v>0</v>
      </c>
      <c r="AD33" s="3"/>
      <c r="AE33" s="3"/>
      <c r="AF33" s="3"/>
      <c r="AG33" s="3"/>
      <c r="AH33" s="3"/>
      <c r="AI33" s="11">
        <f>SUM(AB33:AH33)-AB33</f>
        <v>0</v>
      </c>
      <c r="AJ33" s="10"/>
      <c r="AK33" s="30">
        <f>AJ33*1</f>
        <v>0</v>
      </c>
      <c r="AL33" s="58"/>
      <c r="AM33" s="3"/>
      <c r="AN33" s="3"/>
      <c r="AO33" s="3"/>
      <c r="AP33" s="3"/>
      <c r="AQ33" s="11">
        <f>SUM(AJ33:AP33)-AJ33</f>
        <v>0</v>
      </c>
      <c r="AR33" s="10"/>
      <c r="AS33" s="7">
        <f>AR33*1</f>
        <v>0</v>
      </c>
      <c r="AT33" s="3"/>
      <c r="AU33" s="3"/>
      <c r="AV33" s="3"/>
      <c r="AW33" s="3"/>
      <c r="AX33" s="3"/>
      <c r="AY33" s="11">
        <f>SUM(AR33:AX33)-AR33</f>
        <v>0</v>
      </c>
      <c r="AZ33" s="10"/>
      <c r="BA33" s="30">
        <f>AZ33*1</f>
        <v>0</v>
      </c>
      <c r="BB33" s="3"/>
      <c r="BC33" s="3"/>
      <c r="BD33" s="3"/>
      <c r="BE33" s="3"/>
      <c r="BF33" s="3"/>
      <c r="BG33" s="11">
        <f>SUM(AZ33:BF33)-AZ33</f>
        <v>0</v>
      </c>
      <c r="BH33" s="10"/>
      <c r="BI33" s="7">
        <f>BH33*1.2</f>
        <v>0</v>
      </c>
      <c r="BJ33" s="3"/>
      <c r="BK33" s="3"/>
      <c r="BL33" s="3"/>
      <c r="BM33" s="3"/>
      <c r="BN33" s="3"/>
      <c r="BO33" s="11">
        <f>SUM(BH33:BN33)-BH33</f>
        <v>0</v>
      </c>
      <c r="BP33" s="2"/>
      <c r="BQ33" s="7">
        <f>(BP33)*1.2</f>
        <v>0</v>
      </c>
      <c r="BR33" s="58"/>
      <c r="BS33" s="3"/>
      <c r="BT33" s="3"/>
      <c r="BU33" s="3"/>
      <c r="BV33" s="5"/>
      <c r="BW33" s="11">
        <f>SUM(BP33:BV33)-BP33</f>
        <v>0</v>
      </c>
      <c r="BX33" s="10">
        <v>457</v>
      </c>
      <c r="BY33" s="7">
        <f>BX33*1.2</f>
        <v>548.4</v>
      </c>
      <c r="BZ33" s="3"/>
      <c r="CA33" s="3"/>
      <c r="CB33" s="3">
        <v>80</v>
      </c>
      <c r="CC33" s="3">
        <v>120</v>
      </c>
      <c r="CD33" s="3"/>
      <c r="CE33" s="11">
        <f>SUM(BX33:CD33)-BX33</f>
        <v>748.40000000000009</v>
      </c>
      <c r="CF33" s="63">
        <f>AVERAGE(CT33:CX33)</f>
        <v>276.48</v>
      </c>
      <c r="CG33" s="82">
        <v>14</v>
      </c>
      <c r="CH33" s="2"/>
      <c r="CI33" s="34">
        <f t="shared" si="57"/>
        <v>634</v>
      </c>
      <c r="CJ33" s="34">
        <f t="shared" si="58"/>
        <v>0</v>
      </c>
      <c r="CK33" s="34">
        <f t="shared" si="59"/>
        <v>0</v>
      </c>
      <c r="CL33" s="34">
        <f t="shared" si="60"/>
        <v>0</v>
      </c>
      <c r="CM33" s="34">
        <f t="shared" si="61"/>
        <v>0</v>
      </c>
      <c r="CN33" s="34">
        <f t="shared" si="62"/>
        <v>0</v>
      </c>
      <c r="CO33" s="34">
        <f t="shared" si="63"/>
        <v>0</v>
      </c>
      <c r="CP33" s="34">
        <f t="shared" si="64"/>
        <v>0</v>
      </c>
      <c r="CQ33" s="34">
        <f t="shared" si="65"/>
        <v>0</v>
      </c>
      <c r="CR33" s="34">
        <f t="shared" si="66"/>
        <v>748.40000000000009</v>
      </c>
      <c r="CS33" s="19"/>
      <c r="CT33" s="34">
        <f t="shared" si="52"/>
        <v>748.40000000000009</v>
      </c>
      <c r="CU33" s="34">
        <f t="shared" si="53"/>
        <v>634</v>
      </c>
      <c r="CV33" s="34">
        <f t="shared" si="54"/>
        <v>0</v>
      </c>
      <c r="CW33" s="34">
        <f t="shared" si="55"/>
        <v>0</v>
      </c>
      <c r="CX33" s="34">
        <f t="shared" si="56"/>
        <v>0</v>
      </c>
    </row>
    <row r="34" spans="1:103" x14ac:dyDescent="0.2">
      <c r="A34" s="20" t="s">
        <v>43</v>
      </c>
      <c r="B34" s="119">
        <v>1955</v>
      </c>
      <c r="C34" s="22" t="s">
        <v>36</v>
      </c>
      <c r="D34" s="10"/>
      <c r="E34" s="7"/>
      <c r="F34" s="3"/>
      <c r="G34" s="3"/>
      <c r="H34" s="3"/>
      <c r="I34" s="3"/>
      <c r="J34" s="3"/>
      <c r="K34" s="11">
        <f>SUM(D34:J34)-D34</f>
        <v>0</v>
      </c>
      <c r="L34" s="10">
        <v>506</v>
      </c>
      <c r="M34" s="7">
        <f>L34*1</f>
        <v>506</v>
      </c>
      <c r="N34" s="3"/>
      <c r="O34" s="3"/>
      <c r="P34" s="3">
        <v>200</v>
      </c>
      <c r="Q34" s="3">
        <v>30</v>
      </c>
      <c r="R34" s="3"/>
      <c r="S34" s="11">
        <f>SUM(L34:R34)-L34</f>
        <v>736</v>
      </c>
      <c r="T34" s="10">
        <v>475</v>
      </c>
      <c r="U34" s="7">
        <f>T34*1</f>
        <v>475</v>
      </c>
      <c r="V34" s="3"/>
      <c r="W34" s="3"/>
      <c r="X34" s="3">
        <v>40</v>
      </c>
      <c r="Y34" s="3">
        <v>50</v>
      </c>
      <c r="Z34" s="3"/>
      <c r="AA34" s="11">
        <f>SUM(T34:Z34)-T34</f>
        <v>565</v>
      </c>
      <c r="AB34" s="10"/>
      <c r="AC34" s="7">
        <f>AB34*1</f>
        <v>0</v>
      </c>
      <c r="AD34" s="3"/>
      <c r="AE34" s="3"/>
      <c r="AF34" s="3"/>
      <c r="AG34" s="3"/>
      <c r="AH34" s="3"/>
      <c r="AI34" s="11">
        <f>SUM(AB34:AH34)-AB34</f>
        <v>0</v>
      </c>
      <c r="AJ34" s="10"/>
      <c r="AK34" s="30">
        <f>AJ34*1</f>
        <v>0</v>
      </c>
      <c r="AL34" s="58"/>
      <c r="AM34" s="3"/>
      <c r="AN34" s="3"/>
      <c r="AO34" s="3"/>
      <c r="AP34" s="3"/>
      <c r="AQ34" s="11">
        <f>SUM(AJ34:AP34)-AJ34</f>
        <v>0</v>
      </c>
      <c r="AR34" s="10"/>
      <c r="AS34" s="7">
        <f>AR34*1</f>
        <v>0</v>
      </c>
      <c r="AT34" s="3"/>
      <c r="AU34" s="3"/>
      <c r="AV34" s="3"/>
      <c r="AW34" s="3"/>
      <c r="AX34" s="3"/>
      <c r="AY34" s="11">
        <f>SUM(AR34:AX34)-AR34</f>
        <v>0</v>
      </c>
      <c r="AZ34" s="10"/>
      <c r="BA34" s="30">
        <f>AZ34*1</f>
        <v>0</v>
      </c>
      <c r="BB34" s="3"/>
      <c r="BC34" s="3"/>
      <c r="BD34" s="3"/>
      <c r="BE34" s="3"/>
      <c r="BF34" s="3"/>
      <c r="BG34" s="11">
        <f>SUM(AZ34:BF34)-AZ34</f>
        <v>0</v>
      </c>
      <c r="BH34" s="10"/>
      <c r="BI34" s="7">
        <f>BH34*1.2</f>
        <v>0</v>
      </c>
      <c r="BJ34" s="3"/>
      <c r="BK34" s="3"/>
      <c r="BL34" s="3"/>
      <c r="BM34" s="3"/>
      <c r="BN34" s="3"/>
      <c r="BO34" s="11">
        <f>SUM(BH34:BN34)-BH34</f>
        <v>0</v>
      </c>
      <c r="BP34" s="2"/>
      <c r="BQ34" s="7">
        <f>(BP34)*1.2</f>
        <v>0</v>
      </c>
      <c r="BR34" s="58"/>
      <c r="BS34" s="3"/>
      <c r="BT34" s="3"/>
      <c r="BU34" s="3"/>
      <c r="BV34" s="5"/>
      <c r="BW34" s="11">
        <f>SUM(BP34:BV34)-BP34</f>
        <v>0</v>
      </c>
      <c r="BX34" s="10"/>
      <c r="BY34" s="7">
        <f>BX34*1.2</f>
        <v>0</v>
      </c>
      <c r="BZ34" s="3"/>
      <c r="CA34" s="3"/>
      <c r="CB34" s="3"/>
      <c r="CC34" s="3"/>
      <c r="CD34" s="3"/>
      <c r="CE34" s="11">
        <f>SUM(BX34:CD34)-BX34</f>
        <v>0</v>
      </c>
      <c r="CF34" s="63">
        <f>AVERAGE(CT34:CX34)</f>
        <v>260.2</v>
      </c>
      <c r="CG34" s="82">
        <v>15</v>
      </c>
      <c r="CH34" s="2"/>
      <c r="CI34" s="34">
        <f t="shared" si="57"/>
        <v>0</v>
      </c>
      <c r="CJ34" s="34">
        <f t="shared" si="58"/>
        <v>736</v>
      </c>
      <c r="CK34" s="34">
        <f t="shared" si="59"/>
        <v>565</v>
      </c>
      <c r="CL34" s="34">
        <f t="shared" si="60"/>
        <v>0</v>
      </c>
      <c r="CM34" s="34">
        <f t="shared" si="61"/>
        <v>0</v>
      </c>
      <c r="CN34" s="34">
        <f t="shared" si="62"/>
        <v>0</v>
      </c>
      <c r="CO34" s="34">
        <f t="shared" si="63"/>
        <v>0</v>
      </c>
      <c r="CP34" s="34">
        <f t="shared" si="64"/>
        <v>0</v>
      </c>
      <c r="CQ34" s="34">
        <f t="shared" si="65"/>
        <v>0</v>
      </c>
      <c r="CR34" s="34">
        <f t="shared" si="66"/>
        <v>0</v>
      </c>
      <c r="CS34" s="19"/>
      <c r="CT34" s="34">
        <f t="shared" si="52"/>
        <v>736</v>
      </c>
      <c r="CU34" s="34">
        <f t="shared" si="53"/>
        <v>565</v>
      </c>
      <c r="CV34" s="34">
        <f t="shared" si="54"/>
        <v>0</v>
      </c>
      <c r="CW34" s="34">
        <f t="shared" si="55"/>
        <v>0</v>
      </c>
      <c r="CX34" s="34">
        <f t="shared" si="56"/>
        <v>0</v>
      </c>
    </row>
    <row r="35" spans="1:103" x14ac:dyDescent="0.2">
      <c r="A35" s="20" t="s">
        <v>82</v>
      </c>
      <c r="B35" s="119">
        <v>1983</v>
      </c>
      <c r="C35" s="22" t="s">
        <v>33</v>
      </c>
      <c r="D35" s="10"/>
      <c r="E35" s="7">
        <f>D35*1.2</f>
        <v>0</v>
      </c>
      <c r="F35" s="3"/>
      <c r="G35" s="3"/>
      <c r="H35" s="3"/>
      <c r="I35" s="3"/>
      <c r="J35" s="3"/>
      <c r="K35" s="11">
        <f>SUM(D35:J35)-D35</f>
        <v>0</v>
      </c>
      <c r="L35" s="10"/>
      <c r="M35" s="7">
        <f>L35*1</f>
        <v>0</v>
      </c>
      <c r="N35" s="3"/>
      <c r="O35" s="3"/>
      <c r="P35" s="3"/>
      <c r="Q35" s="3"/>
      <c r="R35" s="3"/>
      <c r="S35" s="11">
        <f>SUM(L35:R35)-L35</f>
        <v>0</v>
      </c>
      <c r="T35" s="10"/>
      <c r="U35" s="7">
        <f>T35*1</f>
        <v>0</v>
      </c>
      <c r="V35" s="3"/>
      <c r="W35" s="3"/>
      <c r="X35" s="3"/>
      <c r="Y35" s="3"/>
      <c r="Z35" s="3"/>
      <c r="AA35" s="11">
        <f>SUM(T35:Z35)-T35</f>
        <v>0</v>
      </c>
      <c r="AB35" s="10"/>
      <c r="AC35" s="7">
        <f>AB35*1</f>
        <v>0</v>
      </c>
      <c r="AD35" s="3"/>
      <c r="AE35" s="3"/>
      <c r="AF35" s="3"/>
      <c r="AG35" s="3"/>
      <c r="AH35" s="3"/>
      <c r="AI35" s="11">
        <f>SUM(AB35:AH35)-AB35</f>
        <v>0</v>
      </c>
      <c r="AJ35" s="10"/>
      <c r="AK35" s="30">
        <f>AJ35*1</f>
        <v>0</v>
      </c>
      <c r="AL35" s="58"/>
      <c r="AM35" s="3"/>
      <c r="AN35" s="3"/>
      <c r="AO35" s="3"/>
      <c r="AP35" s="3"/>
      <c r="AQ35" s="11">
        <f>SUM(AJ35:AP35)-AJ35</f>
        <v>0</v>
      </c>
      <c r="AR35" s="10"/>
      <c r="AS35" s="7">
        <f>AR35*1</f>
        <v>0</v>
      </c>
      <c r="AT35" s="3"/>
      <c r="AU35" s="3"/>
      <c r="AV35" s="3"/>
      <c r="AW35" s="3"/>
      <c r="AX35" s="3"/>
      <c r="AY35" s="11">
        <f>SUM(AR35:AX35)-AR35</f>
        <v>0</v>
      </c>
      <c r="AZ35" s="10"/>
      <c r="BA35" s="30">
        <f>AZ35*1</f>
        <v>0</v>
      </c>
      <c r="BB35" s="3"/>
      <c r="BC35" s="3"/>
      <c r="BD35" s="3"/>
      <c r="BE35" s="3"/>
      <c r="BF35" s="3"/>
      <c r="BG35" s="11">
        <f>SUM(AZ35:BF35)-AZ35</f>
        <v>0</v>
      </c>
      <c r="BH35" s="10">
        <v>403</v>
      </c>
      <c r="BI35" s="7">
        <f>BH35*1.2</f>
        <v>483.59999999999997</v>
      </c>
      <c r="BJ35" s="3"/>
      <c r="BK35" s="3"/>
      <c r="BL35" s="3"/>
      <c r="BM35" s="3">
        <v>130</v>
      </c>
      <c r="BN35" s="3"/>
      <c r="BO35" s="11">
        <f>SUM(BH35:BN35)-BH35</f>
        <v>613.59999999999991</v>
      </c>
      <c r="BP35" s="2"/>
      <c r="BQ35" s="7">
        <f>(BP35)*1.2</f>
        <v>0</v>
      </c>
      <c r="BR35" s="58"/>
      <c r="BS35" s="3"/>
      <c r="BT35" s="3"/>
      <c r="BU35" s="3"/>
      <c r="BV35" s="5"/>
      <c r="BW35" s="11">
        <f>SUM(BP35:BV35)-BP35</f>
        <v>0</v>
      </c>
      <c r="BX35" s="10">
        <v>381</v>
      </c>
      <c r="BY35" s="7">
        <f>BX35*1.2</f>
        <v>457.2</v>
      </c>
      <c r="BZ35" s="3"/>
      <c r="CA35" s="3"/>
      <c r="CB35" s="3"/>
      <c r="CC35" s="3">
        <v>120</v>
      </c>
      <c r="CD35" s="3"/>
      <c r="CE35" s="11">
        <f>SUM(BX35:CD35)-BX35</f>
        <v>577.20000000000005</v>
      </c>
      <c r="CF35" s="63">
        <f>AVERAGE(CT35:CX35)</f>
        <v>238.16</v>
      </c>
      <c r="CG35" s="82">
        <v>16</v>
      </c>
      <c r="CH35" s="2"/>
      <c r="CI35" s="34">
        <f t="shared" si="57"/>
        <v>0</v>
      </c>
      <c r="CJ35" s="34">
        <f t="shared" si="58"/>
        <v>0</v>
      </c>
      <c r="CK35" s="34">
        <f t="shared" si="59"/>
        <v>0</v>
      </c>
      <c r="CL35" s="34">
        <f t="shared" si="60"/>
        <v>0</v>
      </c>
      <c r="CM35" s="34">
        <f t="shared" si="61"/>
        <v>0</v>
      </c>
      <c r="CN35" s="34">
        <f t="shared" si="62"/>
        <v>0</v>
      </c>
      <c r="CO35" s="34">
        <f t="shared" si="63"/>
        <v>0</v>
      </c>
      <c r="CP35" s="34">
        <f t="shared" si="64"/>
        <v>613.59999999999991</v>
      </c>
      <c r="CQ35" s="34">
        <f t="shared" si="65"/>
        <v>0</v>
      </c>
      <c r="CR35" s="34">
        <f t="shared" si="66"/>
        <v>577.20000000000005</v>
      </c>
      <c r="CS35" s="19"/>
      <c r="CT35" s="34">
        <f t="shared" si="52"/>
        <v>613.59999999999991</v>
      </c>
      <c r="CU35" s="34">
        <f t="shared" si="53"/>
        <v>577.20000000000005</v>
      </c>
      <c r="CV35" s="34">
        <f t="shared" si="54"/>
        <v>0</v>
      </c>
      <c r="CW35" s="34">
        <f t="shared" si="55"/>
        <v>0</v>
      </c>
      <c r="CX35" s="34">
        <f t="shared" si="56"/>
        <v>0</v>
      </c>
    </row>
    <row r="36" spans="1:103" x14ac:dyDescent="0.2">
      <c r="A36" s="20" t="s">
        <v>104</v>
      </c>
      <c r="B36" s="119">
        <v>1975</v>
      </c>
      <c r="C36" s="22" t="s">
        <v>63</v>
      </c>
      <c r="D36" s="10">
        <v>504</v>
      </c>
      <c r="E36" s="7">
        <f>D36*1.2</f>
        <v>604.79999999999995</v>
      </c>
      <c r="F36" s="3"/>
      <c r="G36" s="3"/>
      <c r="H36" s="3">
        <v>50</v>
      </c>
      <c r="I36" s="3">
        <v>130</v>
      </c>
      <c r="J36" s="3"/>
      <c r="K36" s="11">
        <f>SUM(D36:J36)-D36</f>
        <v>784.8</v>
      </c>
      <c r="L36" s="10"/>
      <c r="M36" s="7">
        <f>L36*1</f>
        <v>0</v>
      </c>
      <c r="N36" s="3"/>
      <c r="O36" s="3"/>
      <c r="P36" s="3"/>
      <c r="Q36" s="3"/>
      <c r="R36" s="3"/>
      <c r="S36" s="11">
        <f>SUM(L36:R36)-L36</f>
        <v>0</v>
      </c>
      <c r="T36" s="10"/>
      <c r="U36" s="7">
        <f>T36*1</f>
        <v>0</v>
      </c>
      <c r="V36" s="3"/>
      <c r="W36" s="3"/>
      <c r="X36" s="3"/>
      <c r="Y36" s="3"/>
      <c r="Z36" s="3"/>
      <c r="AA36" s="11">
        <f>SUM(T36:Z36)-T36</f>
        <v>0</v>
      </c>
      <c r="AB36" s="10"/>
      <c r="AC36" s="7">
        <f>AB36*1</f>
        <v>0</v>
      </c>
      <c r="AD36" s="3"/>
      <c r="AE36" s="3"/>
      <c r="AF36" s="3"/>
      <c r="AG36" s="3"/>
      <c r="AH36" s="3"/>
      <c r="AI36" s="11">
        <f>SUM(AB36:AH36)-AB36</f>
        <v>0</v>
      </c>
      <c r="AJ36" s="10"/>
      <c r="AK36" s="30">
        <f>AJ36*1</f>
        <v>0</v>
      </c>
      <c r="AL36" s="58"/>
      <c r="AM36" s="3"/>
      <c r="AN36" s="3"/>
      <c r="AO36" s="3"/>
      <c r="AP36" s="3"/>
      <c r="AQ36" s="11">
        <f>SUM(AJ36:AP36)-AJ36</f>
        <v>0</v>
      </c>
      <c r="AR36" s="10"/>
      <c r="AS36" s="7">
        <f>AR36*1</f>
        <v>0</v>
      </c>
      <c r="AT36" s="3"/>
      <c r="AU36" s="3"/>
      <c r="AV36" s="3"/>
      <c r="AW36" s="3"/>
      <c r="AX36" s="3"/>
      <c r="AY36" s="11">
        <f>SUM(AR36:AX36)-AR36</f>
        <v>0</v>
      </c>
      <c r="AZ36" s="10"/>
      <c r="BA36" s="30">
        <f>AZ36*1</f>
        <v>0</v>
      </c>
      <c r="BB36" s="3"/>
      <c r="BC36" s="3"/>
      <c r="BD36" s="3"/>
      <c r="BE36" s="3"/>
      <c r="BF36" s="3"/>
      <c r="BG36" s="11">
        <f>SUM(AZ36:BF36)-AZ36</f>
        <v>0</v>
      </c>
      <c r="BH36" s="10"/>
      <c r="BI36" s="7">
        <f>BH36*1.2</f>
        <v>0</v>
      </c>
      <c r="BJ36" s="3"/>
      <c r="BK36" s="3"/>
      <c r="BL36" s="3"/>
      <c r="BM36" s="3"/>
      <c r="BN36" s="3"/>
      <c r="BO36" s="11">
        <f>SUM(BH36:BN36)-BH36</f>
        <v>0</v>
      </c>
      <c r="BP36" s="2"/>
      <c r="BQ36" s="7">
        <f>(BP36)*1.2</f>
        <v>0</v>
      </c>
      <c r="BR36" s="58"/>
      <c r="BS36" s="3"/>
      <c r="BT36" s="3"/>
      <c r="BU36" s="3"/>
      <c r="BV36" s="5"/>
      <c r="BW36" s="11">
        <f>SUM(BP36:BV36)-BP36</f>
        <v>0</v>
      </c>
      <c r="BX36" s="10"/>
      <c r="BY36" s="7">
        <f>BX36*1.2</f>
        <v>0</v>
      </c>
      <c r="BZ36" s="3"/>
      <c r="CA36" s="3"/>
      <c r="CB36" s="3"/>
      <c r="CC36" s="3"/>
      <c r="CD36" s="3"/>
      <c r="CE36" s="11">
        <f>SUM(BX36:CD36)-BX36</f>
        <v>0</v>
      </c>
      <c r="CF36" s="63">
        <f>AVERAGE(CT36:CX36)</f>
        <v>156.95999999999998</v>
      </c>
      <c r="CG36" s="82">
        <v>17</v>
      </c>
      <c r="CH36" s="2"/>
      <c r="CI36" s="34">
        <f t="shared" si="57"/>
        <v>784.8</v>
      </c>
      <c r="CJ36" s="34">
        <f t="shared" si="58"/>
        <v>0</v>
      </c>
      <c r="CK36" s="34">
        <f t="shared" si="59"/>
        <v>0</v>
      </c>
      <c r="CL36" s="34">
        <f t="shared" si="60"/>
        <v>0</v>
      </c>
      <c r="CM36" s="34">
        <f t="shared" si="61"/>
        <v>0</v>
      </c>
      <c r="CN36" s="34">
        <f t="shared" si="62"/>
        <v>0</v>
      </c>
      <c r="CO36" s="34">
        <f t="shared" si="63"/>
        <v>0</v>
      </c>
      <c r="CP36" s="34">
        <f t="shared" si="64"/>
        <v>0</v>
      </c>
      <c r="CQ36" s="34">
        <f t="shared" si="65"/>
        <v>0</v>
      </c>
      <c r="CR36" s="34">
        <f t="shared" si="66"/>
        <v>0</v>
      </c>
      <c r="CS36" s="19"/>
      <c r="CT36" s="34">
        <f t="shared" si="52"/>
        <v>784.8</v>
      </c>
      <c r="CU36" s="34">
        <f t="shared" si="53"/>
        <v>0</v>
      </c>
      <c r="CV36" s="34">
        <f t="shared" si="54"/>
        <v>0</v>
      </c>
      <c r="CW36" s="34">
        <f t="shared" si="55"/>
        <v>0</v>
      </c>
      <c r="CX36" s="34">
        <f t="shared" si="56"/>
        <v>0</v>
      </c>
    </row>
    <row r="37" spans="1:103" x14ac:dyDescent="0.2">
      <c r="A37" s="20" t="s">
        <v>157</v>
      </c>
      <c r="B37" s="119">
        <v>1969</v>
      </c>
      <c r="C37" s="22" t="s">
        <v>63</v>
      </c>
      <c r="D37" s="10">
        <v>412</v>
      </c>
      <c r="E37" s="7">
        <f>D37*1.2</f>
        <v>494.4</v>
      </c>
      <c r="F37" s="3"/>
      <c r="G37" s="3"/>
      <c r="H37" s="3"/>
      <c r="I37" s="3">
        <v>130</v>
      </c>
      <c r="J37" s="3"/>
      <c r="K37" s="11">
        <f>SUM(D37:J37)-D37</f>
        <v>624.40000000000009</v>
      </c>
      <c r="L37" s="10"/>
      <c r="M37" s="7">
        <f>L37*1</f>
        <v>0</v>
      </c>
      <c r="N37" s="3"/>
      <c r="O37" s="3"/>
      <c r="P37" s="3"/>
      <c r="Q37" s="3"/>
      <c r="R37" s="3"/>
      <c r="S37" s="11">
        <v>0</v>
      </c>
      <c r="T37" s="10"/>
      <c r="U37" s="7">
        <f>T37*1</f>
        <v>0</v>
      </c>
      <c r="V37" s="3"/>
      <c r="W37" s="3"/>
      <c r="X37" s="3"/>
      <c r="Y37" s="3"/>
      <c r="Z37" s="3"/>
      <c r="AA37" s="11">
        <v>0</v>
      </c>
      <c r="AB37" s="10"/>
      <c r="AC37" s="7">
        <f>AB37*1</f>
        <v>0</v>
      </c>
      <c r="AD37" s="3"/>
      <c r="AE37" s="3"/>
      <c r="AF37" s="3"/>
      <c r="AG37" s="3"/>
      <c r="AH37" s="3"/>
      <c r="AI37" s="11">
        <v>0</v>
      </c>
      <c r="AJ37" s="10"/>
      <c r="AK37" s="30">
        <f>AJ37*1</f>
        <v>0</v>
      </c>
      <c r="AL37" s="58"/>
      <c r="AM37" s="3"/>
      <c r="AN37" s="3"/>
      <c r="AO37" s="3"/>
      <c r="AP37" s="3"/>
      <c r="AQ37" s="11">
        <v>0</v>
      </c>
      <c r="AR37" s="10"/>
      <c r="AS37" s="7">
        <f>AR37*1</f>
        <v>0</v>
      </c>
      <c r="AT37" s="3"/>
      <c r="AU37" s="3"/>
      <c r="AV37" s="3"/>
      <c r="AW37" s="3"/>
      <c r="AX37" s="3"/>
      <c r="AY37" s="11">
        <v>0</v>
      </c>
      <c r="AZ37" s="10"/>
      <c r="BA37" s="30">
        <f>AZ37*1</f>
        <v>0</v>
      </c>
      <c r="BB37" s="3"/>
      <c r="BC37" s="3"/>
      <c r="BD37" s="3"/>
      <c r="BE37" s="3"/>
      <c r="BF37" s="3"/>
      <c r="BG37" s="11">
        <v>0</v>
      </c>
      <c r="BH37" s="10"/>
      <c r="BI37" s="7">
        <f>BH37*1.2</f>
        <v>0</v>
      </c>
      <c r="BJ37" s="3"/>
      <c r="BK37" s="3"/>
      <c r="BL37" s="3"/>
      <c r="BM37" s="3"/>
      <c r="BN37" s="3"/>
      <c r="BO37" s="11">
        <v>0</v>
      </c>
      <c r="BP37" s="2"/>
      <c r="BQ37" s="7">
        <f>(BP37)*1.2</f>
        <v>0</v>
      </c>
      <c r="BR37" s="58"/>
      <c r="BS37" s="3"/>
      <c r="BT37" s="3"/>
      <c r="BU37" s="3"/>
      <c r="BV37" s="5"/>
      <c r="BW37" s="11">
        <v>0</v>
      </c>
      <c r="BX37" s="10"/>
      <c r="BY37" s="7">
        <f>BX37*1.2</f>
        <v>0</v>
      </c>
      <c r="BZ37" s="3"/>
      <c r="CA37" s="3"/>
      <c r="CB37" s="3"/>
      <c r="CC37" s="3"/>
      <c r="CD37" s="3"/>
      <c r="CE37" s="11">
        <v>0</v>
      </c>
      <c r="CF37" s="63">
        <f>AVERAGE(CT37:CX37)</f>
        <v>124.88000000000002</v>
      </c>
      <c r="CG37" s="82">
        <v>18</v>
      </c>
      <c r="CH37" s="2"/>
      <c r="CI37" s="34">
        <f t="shared" si="57"/>
        <v>624.40000000000009</v>
      </c>
      <c r="CJ37" s="34">
        <f t="shared" si="58"/>
        <v>0</v>
      </c>
      <c r="CK37" s="34">
        <f t="shared" si="59"/>
        <v>0</v>
      </c>
      <c r="CL37" s="34">
        <f t="shared" si="60"/>
        <v>0</v>
      </c>
      <c r="CM37" s="34">
        <f t="shared" si="61"/>
        <v>0</v>
      </c>
      <c r="CN37" s="34">
        <f t="shared" si="62"/>
        <v>0</v>
      </c>
      <c r="CO37" s="34">
        <f t="shared" si="63"/>
        <v>0</v>
      </c>
      <c r="CP37" s="34">
        <f t="shared" si="64"/>
        <v>0</v>
      </c>
      <c r="CQ37" s="34">
        <f t="shared" si="65"/>
        <v>0</v>
      </c>
      <c r="CR37" s="34">
        <f t="shared" si="66"/>
        <v>0</v>
      </c>
      <c r="CS37" s="19"/>
      <c r="CT37" s="34">
        <f t="shared" si="52"/>
        <v>624.40000000000009</v>
      </c>
      <c r="CU37" s="34">
        <f t="shared" si="53"/>
        <v>0</v>
      </c>
      <c r="CV37" s="34">
        <f t="shared" si="54"/>
        <v>0</v>
      </c>
      <c r="CW37" s="34">
        <f t="shared" si="55"/>
        <v>0</v>
      </c>
      <c r="CX37" s="34">
        <f t="shared" si="56"/>
        <v>0</v>
      </c>
    </row>
    <row r="38" spans="1:103" x14ac:dyDescent="0.2">
      <c r="A38" s="20" t="s">
        <v>150</v>
      </c>
      <c r="B38" s="119">
        <v>1965</v>
      </c>
      <c r="C38" s="22" t="s">
        <v>63</v>
      </c>
      <c r="D38" s="10"/>
      <c r="E38" s="7">
        <f>D38*1.2</f>
        <v>0</v>
      </c>
      <c r="F38" s="3"/>
      <c r="G38" s="3"/>
      <c r="H38" s="3"/>
      <c r="I38" s="3"/>
      <c r="J38" s="3"/>
      <c r="K38" s="11">
        <f>SUM(D38:J38)-D38</f>
        <v>0</v>
      </c>
      <c r="L38" s="10"/>
      <c r="M38" s="7">
        <f>L38*1</f>
        <v>0</v>
      </c>
      <c r="N38" s="3"/>
      <c r="O38" s="3"/>
      <c r="P38" s="3"/>
      <c r="Q38" s="3"/>
      <c r="R38" s="3"/>
      <c r="S38" s="11">
        <f>SUM(L38:R38)-L38</f>
        <v>0</v>
      </c>
      <c r="T38" s="10"/>
      <c r="U38" s="7">
        <f>T38*1</f>
        <v>0</v>
      </c>
      <c r="V38" s="3"/>
      <c r="W38" s="3"/>
      <c r="X38" s="3"/>
      <c r="Y38" s="3"/>
      <c r="Z38" s="3"/>
      <c r="AA38" s="11">
        <f>SUM(T38:Z38)-T38</f>
        <v>0</v>
      </c>
      <c r="AB38" s="10"/>
      <c r="AC38" s="7">
        <f>AB38*1</f>
        <v>0</v>
      </c>
      <c r="AD38" s="3"/>
      <c r="AE38" s="3"/>
      <c r="AF38" s="3"/>
      <c r="AG38" s="3"/>
      <c r="AH38" s="3"/>
      <c r="AI38" s="11">
        <f>SUM(AB38:AH38)-AB38</f>
        <v>0</v>
      </c>
      <c r="AJ38" s="10"/>
      <c r="AK38" s="30">
        <f>AJ38*1</f>
        <v>0</v>
      </c>
      <c r="AL38" s="58"/>
      <c r="AM38" s="3"/>
      <c r="AN38" s="3"/>
      <c r="AO38" s="3"/>
      <c r="AP38" s="3"/>
      <c r="AQ38" s="11">
        <f>SUM(AJ38:AP38)-AJ38</f>
        <v>0</v>
      </c>
      <c r="AR38" s="10"/>
      <c r="AS38" s="7">
        <f>AR38*1</f>
        <v>0</v>
      </c>
      <c r="AT38" s="3"/>
      <c r="AU38" s="3"/>
      <c r="AV38" s="3"/>
      <c r="AW38" s="3"/>
      <c r="AX38" s="3"/>
      <c r="AY38" s="11">
        <f>SUM(AR38:AX38)-AR38</f>
        <v>0</v>
      </c>
      <c r="AZ38" s="10"/>
      <c r="BA38" s="30">
        <f>AZ38*1</f>
        <v>0</v>
      </c>
      <c r="BB38" s="3"/>
      <c r="BC38" s="3"/>
      <c r="BD38" s="3"/>
      <c r="BE38" s="3"/>
      <c r="BF38" s="3"/>
      <c r="BG38" s="11">
        <f>SUM(AZ38:BF38)-AZ38</f>
        <v>0</v>
      </c>
      <c r="BH38" s="10"/>
      <c r="BI38" s="7">
        <f>BH38*1.2</f>
        <v>0</v>
      </c>
      <c r="BJ38" s="3"/>
      <c r="BK38" s="3"/>
      <c r="BL38" s="3"/>
      <c r="BM38" s="3"/>
      <c r="BN38" s="3"/>
      <c r="BO38" s="11">
        <f>SUM(BH38:BN38)-BH38</f>
        <v>0</v>
      </c>
      <c r="BP38" s="2"/>
      <c r="BQ38" s="7">
        <f>(BP38)*1.2</f>
        <v>0</v>
      </c>
      <c r="BR38" s="58"/>
      <c r="BS38" s="3"/>
      <c r="BT38" s="3"/>
      <c r="BU38" s="3"/>
      <c r="BV38" s="5"/>
      <c r="BW38" s="11">
        <f>SUM(BP38:BV38)-BP38</f>
        <v>0</v>
      </c>
      <c r="BX38" s="10">
        <v>418</v>
      </c>
      <c r="BY38" s="7">
        <f>BX38*1.2</f>
        <v>501.59999999999997</v>
      </c>
      <c r="BZ38" s="3"/>
      <c r="CA38" s="3"/>
      <c r="CB38" s="3"/>
      <c r="CC38" s="3">
        <v>120</v>
      </c>
      <c r="CD38" s="3"/>
      <c r="CE38" s="11">
        <f>SUM(BX38:CD38)-BX38</f>
        <v>621.59999999999991</v>
      </c>
      <c r="CF38" s="63">
        <f>AVERAGE(CT38:CX38)</f>
        <v>124.31999999999998</v>
      </c>
      <c r="CG38" s="82">
        <v>19</v>
      </c>
      <c r="CH38" s="2"/>
      <c r="CI38" s="34">
        <f t="shared" si="57"/>
        <v>0</v>
      </c>
      <c r="CJ38" s="34">
        <f t="shared" si="58"/>
        <v>0</v>
      </c>
      <c r="CK38" s="34">
        <f t="shared" si="59"/>
        <v>0</v>
      </c>
      <c r="CL38" s="34">
        <f t="shared" si="60"/>
        <v>0</v>
      </c>
      <c r="CM38" s="34">
        <f t="shared" si="61"/>
        <v>0</v>
      </c>
      <c r="CN38" s="34">
        <f t="shared" si="62"/>
        <v>0</v>
      </c>
      <c r="CO38" s="34">
        <f t="shared" si="63"/>
        <v>0</v>
      </c>
      <c r="CP38" s="34">
        <f t="shared" si="64"/>
        <v>0</v>
      </c>
      <c r="CQ38" s="34">
        <f t="shared" si="65"/>
        <v>0</v>
      </c>
      <c r="CR38" s="34">
        <f t="shared" si="66"/>
        <v>621.59999999999991</v>
      </c>
      <c r="CS38" s="19"/>
      <c r="CT38" s="34">
        <f t="shared" si="52"/>
        <v>621.59999999999991</v>
      </c>
      <c r="CU38" s="34">
        <f t="shared" si="53"/>
        <v>0</v>
      </c>
      <c r="CV38" s="34">
        <f t="shared" si="54"/>
        <v>0</v>
      </c>
      <c r="CW38" s="34">
        <f t="shared" si="55"/>
        <v>0</v>
      </c>
      <c r="CX38" s="34">
        <f t="shared" si="56"/>
        <v>0</v>
      </c>
    </row>
    <row r="39" spans="1:103" x14ac:dyDescent="0.2">
      <c r="A39" s="20" t="s">
        <v>81</v>
      </c>
      <c r="B39" s="119">
        <v>1974</v>
      </c>
      <c r="C39" s="23" t="s">
        <v>33</v>
      </c>
      <c r="D39" s="10"/>
      <c r="E39" s="7">
        <f>D39*1.2</f>
        <v>0</v>
      </c>
      <c r="F39" s="3"/>
      <c r="G39" s="3"/>
      <c r="H39" s="3"/>
      <c r="I39" s="3"/>
      <c r="J39" s="3"/>
      <c r="K39" s="11">
        <f>SUM(D39:J39)-D39</f>
        <v>0</v>
      </c>
      <c r="L39" s="10"/>
      <c r="M39" s="7">
        <f>L39*1</f>
        <v>0</v>
      </c>
      <c r="N39" s="3"/>
      <c r="O39" s="3"/>
      <c r="P39" s="3"/>
      <c r="Q39" s="3"/>
      <c r="R39" s="3"/>
      <c r="S39" s="11">
        <f>SUM(L39:R39)-L39</f>
        <v>0</v>
      </c>
      <c r="T39" s="10"/>
      <c r="U39" s="7">
        <f>T39*1</f>
        <v>0</v>
      </c>
      <c r="V39" s="3"/>
      <c r="W39" s="3"/>
      <c r="X39" s="3"/>
      <c r="Y39" s="3"/>
      <c r="Z39" s="3"/>
      <c r="AA39" s="11">
        <f>SUM(T39:Z39)-T39</f>
        <v>0</v>
      </c>
      <c r="AB39" s="10"/>
      <c r="AC39" s="7">
        <f>AB39*1</f>
        <v>0</v>
      </c>
      <c r="AD39" s="3"/>
      <c r="AE39" s="3"/>
      <c r="AF39" s="3"/>
      <c r="AG39" s="3"/>
      <c r="AH39" s="3"/>
      <c r="AI39" s="11">
        <f>SUM(AB39:AH39)-AB39</f>
        <v>0</v>
      </c>
      <c r="AJ39" s="10"/>
      <c r="AK39" s="30">
        <f>AJ39*1</f>
        <v>0</v>
      </c>
      <c r="AL39" s="58"/>
      <c r="AM39" s="3"/>
      <c r="AN39" s="3"/>
      <c r="AO39" s="3"/>
      <c r="AP39" s="3"/>
      <c r="AQ39" s="11">
        <f>SUM(AJ39:AP39)-AJ39</f>
        <v>0</v>
      </c>
      <c r="AR39" s="10"/>
      <c r="AS39" s="7">
        <f>AR39*1</f>
        <v>0</v>
      </c>
      <c r="AT39" s="3"/>
      <c r="AU39" s="3"/>
      <c r="AV39" s="3"/>
      <c r="AW39" s="3"/>
      <c r="AX39" s="3"/>
      <c r="AY39" s="11">
        <f>SUM(AR39:AX39)-AR39</f>
        <v>0</v>
      </c>
      <c r="AZ39" s="10"/>
      <c r="BA39" s="30">
        <f>AZ39*1</f>
        <v>0</v>
      </c>
      <c r="BB39" s="3"/>
      <c r="BC39" s="3"/>
      <c r="BD39" s="3"/>
      <c r="BE39" s="3"/>
      <c r="BF39" s="3"/>
      <c r="BG39" s="11">
        <f>SUM(AZ39:BF39)-AZ39</f>
        <v>0</v>
      </c>
      <c r="BH39" s="10">
        <v>387</v>
      </c>
      <c r="BI39" s="7">
        <f>BH39*1.2</f>
        <v>464.4</v>
      </c>
      <c r="BJ39" s="3"/>
      <c r="BK39" s="3"/>
      <c r="BL39" s="3"/>
      <c r="BM39" s="3">
        <v>130</v>
      </c>
      <c r="BN39" s="3"/>
      <c r="BO39" s="11">
        <f>SUM(BH39:BN39)-BH39</f>
        <v>594.4</v>
      </c>
      <c r="BP39" s="2"/>
      <c r="BQ39" s="7">
        <f>(BP39)*1.2</f>
        <v>0</v>
      </c>
      <c r="BR39" s="58"/>
      <c r="BS39" s="3"/>
      <c r="BT39" s="3"/>
      <c r="BU39" s="3"/>
      <c r="BV39" s="5"/>
      <c r="BW39" s="11">
        <f>SUM(BP39:BV39)-BP39</f>
        <v>0</v>
      </c>
      <c r="BX39" s="10"/>
      <c r="BY39" s="7">
        <f>BX39*1.2</f>
        <v>0</v>
      </c>
      <c r="BZ39" s="3"/>
      <c r="CA39" s="3"/>
      <c r="CB39" s="3"/>
      <c r="CC39" s="3"/>
      <c r="CD39" s="3"/>
      <c r="CE39" s="11">
        <f>SUM(BX39:CD39)-BX39</f>
        <v>0</v>
      </c>
      <c r="CF39" s="63">
        <f>AVERAGE(CT39:CX39)</f>
        <v>118.88</v>
      </c>
      <c r="CG39" s="82">
        <v>20</v>
      </c>
      <c r="CH39" s="2"/>
      <c r="CI39" s="34">
        <f t="shared" si="57"/>
        <v>0</v>
      </c>
      <c r="CJ39" s="34">
        <f t="shared" si="58"/>
        <v>0</v>
      </c>
      <c r="CK39" s="34">
        <f t="shared" si="59"/>
        <v>0</v>
      </c>
      <c r="CL39" s="34">
        <f t="shared" si="60"/>
        <v>0</v>
      </c>
      <c r="CM39" s="34">
        <f t="shared" si="61"/>
        <v>0</v>
      </c>
      <c r="CN39" s="34">
        <f t="shared" si="62"/>
        <v>0</v>
      </c>
      <c r="CO39" s="34">
        <f t="shared" si="63"/>
        <v>0</v>
      </c>
      <c r="CP39" s="34">
        <f t="shared" si="64"/>
        <v>594.4</v>
      </c>
      <c r="CQ39" s="34">
        <f t="shared" si="65"/>
        <v>0</v>
      </c>
      <c r="CR39" s="34">
        <f t="shared" si="66"/>
        <v>0</v>
      </c>
      <c r="CS39" s="19"/>
      <c r="CT39" s="34">
        <f t="shared" si="52"/>
        <v>594.4</v>
      </c>
      <c r="CU39" s="34">
        <f t="shared" si="53"/>
        <v>0</v>
      </c>
      <c r="CV39" s="34">
        <f t="shared" si="54"/>
        <v>0</v>
      </c>
      <c r="CW39" s="34">
        <f t="shared" si="55"/>
        <v>0</v>
      </c>
      <c r="CX39" s="34">
        <f t="shared" si="56"/>
        <v>0</v>
      </c>
    </row>
    <row r="40" spans="1:103" x14ac:dyDescent="0.2">
      <c r="A40" s="20" t="s">
        <v>102</v>
      </c>
      <c r="B40" s="119">
        <v>1992</v>
      </c>
      <c r="C40" s="22" t="s">
        <v>112</v>
      </c>
      <c r="D40" s="10"/>
      <c r="E40" s="7">
        <f>D40*1.2</f>
        <v>0</v>
      </c>
      <c r="F40" s="3"/>
      <c r="G40" s="3"/>
      <c r="H40" s="3"/>
      <c r="I40" s="3"/>
      <c r="J40" s="3"/>
      <c r="K40" s="11">
        <f>SUM(D40:J40)-D40</f>
        <v>0</v>
      </c>
      <c r="L40" s="10"/>
      <c r="M40" s="7">
        <f>L40*1</f>
        <v>0</v>
      </c>
      <c r="N40" s="3"/>
      <c r="O40" s="3"/>
      <c r="P40" s="3"/>
      <c r="Q40" s="3"/>
      <c r="R40" s="3"/>
      <c r="S40" s="11">
        <f>SUM(L40:R40)-L40</f>
        <v>0</v>
      </c>
      <c r="T40" s="10"/>
      <c r="U40" s="7">
        <f>T40*1</f>
        <v>0</v>
      </c>
      <c r="V40" s="3"/>
      <c r="W40" s="3"/>
      <c r="X40" s="3"/>
      <c r="Y40" s="3"/>
      <c r="Z40" s="3"/>
      <c r="AA40" s="11">
        <f>SUM(T40:Z40)-T40</f>
        <v>0</v>
      </c>
      <c r="AB40" s="10"/>
      <c r="AC40" s="7">
        <f>AB40*1</f>
        <v>0</v>
      </c>
      <c r="AD40" s="3"/>
      <c r="AE40" s="3"/>
      <c r="AF40" s="3"/>
      <c r="AG40" s="3"/>
      <c r="AH40" s="3"/>
      <c r="AI40" s="11">
        <f>SUM(AB40:AH40)-AB40</f>
        <v>0</v>
      </c>
      <c r="AJ40" s="10"/>
      <c r="AK40" s="30">
        <f>AJ40*1</f>
        <v>0</v>
      </c>
      <c r="AL40" s="58"/>
      <c r="AM40" s="3"/>
      <c r="AN40" s="3"/>
      <c r="AO40" s="3"/>
      <c r="AP40" s="3"/>
      <c r="AQ40" s="11">
        <f>SUM(AJ40:AP40)-AJ40</f>
        <v>0</v>
      </c>
      <c r="AR40" s="10"/>
      <c r="AS40" s="7">
        <f>AR40*1</f>
        <v>0</v>
      </c>
      <c r="AT40" s="3"/>
      <c r="AU40" s="3"/>
      <c r="AV40" s="3"/>
      <c r="AW40" s="3"/>
      <c r="AX40" s="3"/>
      <c r="AY40" s="11">
        <f>SUM(AR40:AX40)-AR40</f>
        <v>0</v>
      </c>
      <c r="AZ40" s="10"/>
      <c r="BA40" s="30">
        <f>AZ40*1</f>
        <v>0</v>
      </c>
      <c r="BB40" s="3"/>
      <c r="BC40" s="3"/>
      <c r="BD40" s="3"/>
      <c r="BE40" s="3"/>
      <c r="BF40" s="3"/>
      <c r="BG40" s="11">
        <f>SUM(AZ40:BF40)-AZ40</f>
        <v>0</v>
      </c>
      <c r="BH40" s="10"/>
      <c r="BI40" s="7">
        <f>BH40*1.2</f>
        <v>0</v>
      </c>
      <c r="BJ40" s="3"/>
      <c r="BK40" s="3"/>
      <c r="BL40" s="3"/>
      <c r="BM40" s="3"/>
      <c r="BN40" s="3"/>
      <c r="BO40" s="11">
        <f>SUM(BH40:BN40)-BH40</f>
        <v>0</v>
      </c>
      <c r="BP40" s="2">
        <v>394</v>
      </c>
      <c r="BQ40" s="7">
        <f>(BP40)*1.2</f>
        <v>472.79999999999995</v>
      </c>
      <c r="BR40" s="58"/>
      <c r="BS40" s="3"/>
      <c r="BT40" s="3"/>
      <c r="BU40" s="3">
        <v>120</v>
      </c>
      <c r="BV40" s="5"/>
      <c r="BW40" s="11">
        <f>SUM(BP40:BV40)-BP40</f>
        <v>592.79999999999995</v>
      </c>
      <c r="BX40" s="10"/>
      <c r="BY40" s="7">
        <f>BX40*1.2</f>
        <v>0</v>
      </c>
      <c r="BZ40" s="3"/>
      <c r="CA40" s="3"/>
      <c r="CB40" s="3"/>
      <c r="CC40" s="3"/>
      <c r="CD40" s="3"/>
      <c r="CE40" s="11">
        <f>SUM(BX40:CD40)-BX40</f>
        <v>0</v>
      </c>
      <c r="CF40" s="63">
        <f>AVERAGE(CT40:CX40)</f>
        <v>118.55999999999999</v>
      </c>
      <c r="CG40" s="82">
        <v>21</v>
      </c>
      <c r="CH40" s="2"/>
      <c r="CI40" s="34">
        <f t="shared" si="57"/>
        <v>0</v>
      </c>
      <c r="CJ40" s="34">
        <f t="shared" si="58"/>
        <v>0</v>
      </c>
      <c r="CK40" s="34">
        <f t="shared" si="59"/>
        <v>0</v>
      </c>
      <c r="CL40" s="34">
        <f t="shared" si="60"/>
        <v>0</v>
      </c>
      <c r="CM40" s="34">
        <f t="shared" si="61"/>
        <v>0</v>
      </c>
      <c r="CN40" s="34">
        <f t="shared" si="62"/>
        <v>0</v>
      </c>
      <c r="CO40" s="34">
        <f t="shared" si="63"/>
        <v>0</v>
      </c>
      <c r="CP40" s="34">
        <f t="shared" si="64"/>
        <v>0</v>
      </c>
      <c r="CQ40" s="34">
        <f t="shared" si="65"/>
        <v>592.79999999999995</v>
      </c>
      <c r="CR40" s="34">
        <f t="shared" si="66"/>
        <v>0</v>
      </c>
      <c r="CS40" s="19"/>
      <c r="CT40" s="34">
        <f t="shared" si="52"/>
        <v>592.79999999999995</v>
      </c>
      <c r="CU40" s="34">
        <f t="shared" si="53"/>
        <v>0</v>
      </c>
      <c r="CV40" s="34">
        <f t="shared" si="54"/>
        <v>0</v>
      </c>
      <c r="CW40" s="34">
        <f t="shared" si="55"/>
        <v>0</v>
      </c>
      <c r="CX40" s="34">
        <f t="shared" si="56"/>
        <v>0</v>
      </c>
    </row>
    <row r="41" spans="1:103" x14ac:dyDescent="0.2">
      <c r="A41" s="20" t="s">
        <v>94</v>
      </c>
      <c r="B41" s="119">
        <v>1987</v>
      </c>
      <c r="C41" s="22" t="s">
        <v>33</v>
      </c>
      <c r="D41" s="10"/>
      <c r="E41" s="7">
        <f>D41*1.2</f>
        <v>0</v>
      </c>
      <c r="F41" s="3"/>
      <c r="G41" s="3"/>
      <c r="H41" s="3"/>
      <c r="I41" s="3"/>
      <c r="J41" s="3"/>
      <c r="K41" s="11">
        <f>SUM(D41:J41)-D41</f>
        <v>0</v>
      </c>
      <c r="L41" s="10"/>
      <c r="M41" s="7">
        <f>L41*1</f>
        <v>0</v>
      </c>
      <c r="N41" s="3"/>
      <c r="O41" s="3"/>
      <c r="P41" s="3"/>
      <c r="Q41" s="3"/>
      <c r="R41" s="3"/>
      <c r="S41" s="11">
        <f>SUM(L41:R41)-L41</f>
        <v>0</v>
      </c>
      <c r="T41" s="10"/>
      <c r="U41" s="7">
        <f>T41*1</f>
        <v>0</v>
      </c>
      <c r="V41" s="3"/>
      <c r="W41" s="3"/>
      <c r="X41" s="3"/>
      <c r="Y41" s="3"/>
      <c r="Z41" s="3"/>
      <c r="AA41" s="11">
        <f>SUM(T41:Z41)-T41</f>
        <v>0</v>
      </c>
      <c r="AB41" s="10"/>
      <c r="AC41" s="7">
        <f>AB41*1</f>
        <v>0</v>
      </c>
      <c r="AD41" s="3"/>
      <c r="AE41" s="3"/>
      <c r="AF41" s="3"/>
      <c r="AG41" s="3"/>
      <c r="AH41" s="3"/>
      <c r="AI41" s="11">
        <f>SUM(AB41:AH41)-AB41</f>
        <v>0</v>
      </c>
      <c r="AJ41" s="10"/>
      <c r="AK41" s="30">
        <f>AJ41*1</f>
        <v>0</v>
      </c>
      <c r="AL41" s="58"/>
      <c r="AM41" s="3"/>
      <c r="AN41" s="3"/>
      <c r="AO41" s="3"/>
      <c r="AP41" s="3"/>
      <c r="AQ41" s="11">
        <f>SUM(AJ41:AP41)-AJ41</f>
        <v>0</v>
      </c>
      <c r="AR41" s="10"/>
      <c r="AS41" s="7">
        <f>AR41*1</f>
        <v>0</v>
      </c>
      <c r="AT41" s="3"/>
      <c r="AU41" s="3"/>
      <c r="AV41" s="3"/>
      <c r="AW41" s="3"/>
      <c r="AX41" s="3"/>
      <c r="AY41" s="11">
        <f>SUM(AR41:AX41)-AR41</f>
        <v>0</v>
      </c>
      <c r="AZ41" s="10"/>
      <c r="BA41" s="30">
        <f>AZ41*1</f>
        <v>0</v>
      </c>
      <c r="BB41" s="3"/>
      <c r="BC41" s="3"/>
      <c r="BD41" s="3"/>
      <c r="BE41" s="3"/>
      <c r="BF41" s="3"/>
      <c r="BG41" s="11">
        <f>SUM(AZ41:BF41)-AZ41</f>
        <v>0</v>
      </c>
      <c r="BH41" s="10">
        <v>379</v>
      </c>
      <c r="BI41" s="7">
        <f>BH41*1.2</f>
        <v>454.8</v>
      </c>
      <c r="BJ41" s="3"/>
      <c r="BK41" s="3"/>
      <c r="BL41" s="3"/>
      <c r="BM41" s="3">
        <v>130</v>
      </c>
      <c r="BN41" s="3"/>
      <c r="BO41" s="11">
        <f>SUM(BH41:BN41)-BH41</f>
        <v>584.79999999999995</v>
      </c>
      <c r="BP41" s="2"/>
      <c r="BQ41" s="7">
        <f>(BP41)*1.2</f>
        <v>0</v>
      </c>
      <c r="BR41" s="58"/>
      <c r="BS41" s="3"/>
      <c r="BT41" s="3"/>
      <c r="BU41" s="3"/>
      <c r="BV41" s="5"/>
      <c r="BW41" s="11">
        <f>SUM(BP41:BV41)-BP41</f>
        <v>0</v>
      </c>
      <c r="BX41" s="10"/>
      <c r="BY41" s="7">
        <f>BX41*1.2</f>
        <v>0</v>
      </c>
      <c r="BZ41" s="3"/>
      <c r="CA41" s="3"/>
      <c r="CB41" s="3"/>
      <c r="CC41" s="3"/>
      <c r="CD41" s="3"/>
      <c r="CE41" s="11">
        <f>SUM(BX41:CD41)-BX41</f>
        <v>0</v>
      </c>
      <c r="CF41" s="63">
        <f>AVERAGE(CT41:CX41)</f>
        <v>116.96</v>
      </c>
      <c r="CG41" s="82">
        <v>22</v>
      </c>
      <c r="CH41" s="2"/>
      <c r="CI41" s="34">
        <f t="shared" si="57"/>
        <v>0</v>
      </c>
      <c r="CJ41" s="34">
        <f t="shared" si="58"/>
        <v>0</v>
      </c>
      <c r="CK41" s="34">
        <f t="shared" si="59"/>
        <v>0</v>
      </c>
      <c r="CL41" s="34">
        <f t="shared" si="60"/>
        <v>0</v>
      </c>
      <c r="CM41" s="34">
        <f t="shared" si="61"/>
        <v>0</v>
      </c>
      <c r="CN41" s="34">
        <f t="shared" si="62"/>
        <v>0</v>
      </c>
      <c r="CO41" s="34">
        <f t="shared" si="63"/>
        <v>0</v>
      </c>
      <c r="CP41" s="34">
        <f t="shared" si="64"/>
        <v>584.79999999999995</v>
      </c>
      <c r="CQ41" s="34">
        <f t="shared" si="65"/>
        <v>0</v>
      </c>
      <c r="CR41" s="34">
        <f t="shared" si="66"/>
        <v>0</v>
      </c>
      <c r="CS41" s="19"/>
      <c r="CT41" s="34">
        <f t="shared" si="52"/>
        <v>584.79999999999995</v>
      </c>
      <c r="CU41" s="34">
        <f t="shared" si="53"/>
        <v>0</v>
      </c>
      <c r="CV41" s="34">
        <f t="shared" si="54"/>
        <v>0</v>
      </c>
      <c r="CW41" s="34">
        <f t="shared" si="55"/>
        <v>0</v>
      </c>
      <c r="CX41" s="34">
        <f t="shared" si="56"/>
        <v>0</v>
      </c>
    </row>
    <row r="42" spans="1:103" x14ac:dyDescent="0.2">
      <c r="A42" s="20" t="s">
        <v>156</v>
      </c>
      <c r="B42" s="119">
        <v>1979</v>
      </c>
      <c r="C42" s="22" t="s">
        <v>33</v>
      </c>
      <c r="D42" s="10"/>
      <c r="E42" s="7">
        <f>D42*1.2</f>
        <v>0</v>
      </c>
      <c r="F42" s="3"/>
      <c r="G42" s="3"/>
      <c r="H42" s="3"/>
      <c r="I42" s="3"/>
      <c r="J42" s="3"/>
      <c r="K42" s="11">
        <f>SUM(D42:J42)-D42</f>
        <v>0</v>
      </c>
      <c r="L42" s="10"/>
      <c r="M42" s="7">
        <f>L42*1</f>
        <v>0</v>
      </c>
      <c r="N42" s="3"/>
      <c r="O42" s="3"/>
      <c r="P42" s="3"/>
      <c r="Q42" s="3"/>
      <c r="R42" s="3"/>
      <c r="S42" s="11">
        <f>SUM(L42:R42)-L42</f>
        <v>0</v>
      </c>
      <c r="T42" s="10"/>
      <c r="U42" s="7">
        <f>T42*1</f>
        <v>0</v>
      </c>
      <c r="V42" s="3"/>
      <c r="W42" s="3"/>
      <c r="X42" s="3"/>
      <c r="Y42" s="3"/>
      <c r="Z42" s="3"/>
      <c r="AA42" s="11">
        <f>SUM(T42:Z42)-T42</f>
        <v>0</v>
      </c>
      <c r="AB42" s="10"/>
      <c r="AC42" s="7">
        <f>AB42*1</f>
        <v>0</v>
      </c>
      <c r="AD42" s="3"/>
      <c r="AE42" s="3"/>
      <c r="AF42" s="3"/>
      <c r="AG42" s="3"/>
      <c r="AH42" s="3"/>
      <c r="AI42" s="11">
        <f>SUM(AB42:AH42)-AB42</f>
        <v>0</v>
      </c>
      <c r="AJ42" s="10"/>
      <c r="AK42" s="30">
        <f>AJ42*1</f>
        <v>0</v>
      </c>
      <c r="AL42" s="58"/>
      <c r="AM42" s="3"/>
      <c r="AN42" s="3"/>
      <c r="AO42" s="3"/>
      <c r="AP42" s="3"/>
      <c r="AQ42" s="11">
        <f>SUM(AJ42:AP42)-AJ42</f>
        <v>0</v>
      </c>
      <c r="AR42" s="10"/>
      <c r="AS42" s="7">
        <f>AR42*1</f>
        <v>0</v>
      </c>
      <c r="AT42" s="3"/>
      <c r="AU42" s="3"/>
      <c r="AV42" s="3"/>
      <c r="AW42" s="3"/>
      <c r="AX42" s="3"/>
      <c r="AY42" s="11">
        <f>SUM(AR42:AX42)-AR42</f>
        <v>0</v>
      </c>
      <c r="AZ42" s="10"/>
      <c r="BA42" s="30">
        <f>AZ42*1</f>
        <v>0</v>
      </c>
      <c r="BB42" s="3"/>
      <c r="BC42" s="3"/>
      <c r="BD42" s="3"/>
      <c r="BE42" s="3"/>
      <c r="BF42" s="3"/>
      <c r="BG42" s="11">
        <f>SUM(AZ42:BF42)-AZ42</f>
        <v>0</v>
      </c>
      <c r="BH42" s="10">
        <v>348</v>
      </c>
      <c r="BI42" s="7">
        <f>BH42*1.2</f>
        <v>417.59999999999997</v>
      </c>
      <c r="BJ42" s="3"/>
      <c r="BK42" s="3"/>
      <c r="BL42" s="3"/>
      <c r="BM42" s="3">
        <v>130</v>
      </c>
      <c r="BN42" s="3"/>
      <c r="BO42" s="11">
        <f>SUM(BH42:BN42)-BH42</f>
        <v>547.59999999999991</v>
      </c>
      <c r="BP42" s="2"/>
      <c r="BQ42" s="7">
        <f>(BP42)*1.2</f>
        <v>0</v>
      </c>
      <c r="BR42" s="58"/>
      <c r="BS42" s="3"/>
      <c r="BT42" s="3"/>
      <c r="BU42" s="3"/>
      <c r="BV42" s="5"/>
      <c r="BW42" s="11">
        <f>SUM(BP42:BV42)-BP42</f>
        <v>0</v>
      </c>
      <c r="BX42" s="10"/>
      <c r="BY42" s="7">
        <f>BX42*1.2</f>
        <v>0</v>
      </c>
      <c r="BZ42" s="3"/>
      <c r="CA42" s="3"/>
      <c r="CB42" s="3"/>
      <c r="CC42" s="3"/>
      <c r="CD42" s="3"/>
      <c r="CE42" s="11">
        <f>SUM(BX42:CD42)-BX42</f>
        <v>0</v>
      </c>
      <c r="CF42" s="63">
        <f>AVERAGE(CT42:CX42)</f>
        <v>109.51999999999998</v>
      </c>
      <c r="CG42" s="82">
        <v>23</v>
      </c>
      <c r="CH42" s="2"/>
      <c r="CI42" s="34">
        <f t="shared" si="57"/>
        <v>0</v>
      </c>
      <c r="CJ42" s="34">
        <f t="shared" si="58"/>
        <v>0</v>
      </c>
      <c r="CK42" s="34">
        <f t="shared" si="59"/>
        <v>0</v>
      </c>
      <c r="CL42" s="34">
        <f t="shared" si="60"/>
        <v>0</v>
      </c>
      <c r="CM42" s="34">
        <f t="shared" si="61"/>
        <v>0</v>
      </c>
      <c r="CN42" s="34">
        <f t="shared" si="62"/>
        <v>0</v>
      </c>
      <c r="CO42" s="34">
        <f t="shared" si="63"/>
        <v>0</v>
      </c>
      <c r="CP42" s="34">
        <f t="shared" si="64"/>
        <v>547.59999999999991</v>
      </c>
      <c r="CQ42" s="34">
        <f t="shared" si="65"/>
        <v>0</v>
      </c>
      <c r="CR42" s="34">
        <f t="shared" si="66"/>
        <v>0</v>
      </c>
      <c r="CS42" s="19"/>
      <c r="CT42" s="34">
        <f t="shared" si="52"/>
        <v>547.59999999999991</v>
      </c>
      <c r="CU42" s="34">
        <f t="shared" si="53"/>
        <v>0</v>
      </c>
      <c r="CV42" s="34">
        <f t="shared" si="54"/>
        <v>0</v>
      </c>
      <c r="CW42" s="34">
        <f t="shared" si="55"/>
        <v>0</v>
      </c>
      <c r="CX42" s="34">
        <f t="shared" si="56"/>
        <v>0</v>
      </c>
    </row>
    <row r="43" spans="1:103" x14ac:dyDescent="0.2">
      <c r="A43" s="20" t="s">
        <v>176</v>
      </c>
      <c r="B43" s="119">
        <v>1974</v>
      </c>
      <c r="C43" s="22" t="s">
        <v>33</v>
      </c>
      <c r="D43" s="10"/>
      <c r="E43" s="7">
        <f>D43*1.2</f>
        <v>0</v>
      </c>
      <c r="F43" s="3"/>
      <c r="G43" s="3"/>
      <c r="H43" s="3"/>
      <c r="I43" s="3"/>
      <c r="J43" s="3"/>
      <c r="K43" s="11">
        <f>SUM(D43:J43)-D43</f>
        <v>0</v>
      </c>
      <c r="L43" s="10"/>
      <c r="M43" s="7">
        <f>L43*1</f>
        <v>0</v>
      </c>
      <c r="N43" s="3"/>
      <c r="O43" s="3"/>
      <c r="P43" s="3"/>
      <c r="Q43" s="3"/>
      <c r="R43" s="3"/>
      <c r="S43" s="11">
        <f>SUM(L43:R43)-L43</f>
        <v>0</v>
      </c>
      <c r="T43" s="10"/>
      <c r="U43" s="7">
        <f>T43*1</f>
        <v>0</v>
      </c>
      <c r="V43" s="3"/>
      <c r="W43" s="3"/>
      <c r="X43" s="3"/>
      <c r="Y43" s="3"/>
      <c r="Z43" s="3"/>
      <c r="AA43" s="11">
        <f>SUM(T43:Z43)-T43</f>
        <v>0</v>
      </c>
      <c r="AB43" s="10">
        <v>347</v>
      </c>
      <c r="AC43" s="7">
        <f>AB43*1</f>
        <v>347</v>
      </c>
      <c r="AD43" s="3"/>
      <c r="AE43" s="3"/>
      <c r="AF43" s="3"/>
      <c r="AG43" s="3">
        <v>90</v>
      </c>
      <c r="AH43" s="3"/>
      <c r="AI43" s="11">
        <f>SUM(AB43:AH43)-AB43</f>
        <v>437</v>
      </c>
      <c r="AJ43" s="10"/>
      <c r="AK43" s="30">
        <f>AJ43*1</f>
        <v>0</v>
      </c>
      <c r="AL43" s="58"/>
      <c r="AM43" s="3"/>
      <c r="AN43" s="3"/>
      <c r="AO43" s="3"/>
      <c r="AP43" s="3"/>
      <c r="AQ43" s="11">
        <f>SUM(AJ43:AP43)-AJ43</f>
        <v>0</v>
      </c>
      <c r="AR43" s="10"/>
      <c r="AS43" s="7">
        <f>AR43*1</f>
        <v>0</v>
      </c>
      <c r="AT43" s="3"/>
      <c r="AU43" s="3"/>
      <c r="AV43" s="3"/>
      <c r="AW43" s="3"/>
      <c r="AX43" s="3"/>
      <c r="AY43" s="11">
        <f>SUM(AR43:AX43)-AR43</f>
        <v>0</v>
      </c>
      <c r="AZ43" s="10"/>
      <c r="BA43" s="30">
        <f>AZ43*1</f>
        <v>0</v>
      </c>
      <c r="BB43" s="3"/>
      <c r="BC43" s="3"/>
      <c r="BD43" s="3"/>
      <c r="BE43" s="3"/>
      <c r="BF43" s="3"/>
      <c r="BG43" s="11">
        <f>SUM(AZ43:BF43)-AZ43</f>
        <v>0</v>
      </c>
      <c r="BH43" s="10"/>
      <c r="BI43" s="7">
        <f>BH43*1.2</f>
        <v>0</v>
      </c>
      <c r="BJ43" s="3"/>
      <c r="BK43" s="3"/>
      <c r="BL43" s="3"/>
      <c r="BM43" s="3"/>
      <c r="BN43" s="3"/>
      <c r="BO43" s="11">
        <f>SUM(BH43:BN43)-BH43</f>
        <v>0</v>
      </c>
      <c r="BP43" s="2"/>
      <c r="BQ43" s="7">
        <f>(BP43)*1.2</f>
        <v>0</v>
      </c>
      <c r="BR43" s="58"/>
      <c r="BS43" s="3"/>
      <c r="BT43" s="3"/>
      <c r="BU43" s="3"/>
      <c r="BV43" s="5"/>
      <c r="BW43" s="11">
        <f>SUM(BP43:BV43)-BP43</f>
        <v>0</v>
      </c>
      <c r="BX43" s="10"/>
      <c r="BY43" s="7">
        <f>BX43*1.2</f>
        <v>0</v>
      </c>
      <c r="BZ43" s="3"/>
      <c r="CA43" s="3"/>
      <c r="CB43" s="3"/>
      <c r="CC43" s="3"/>
      <c r="CD43" s="3"/>
      <c r="CE43" s="11">
        <f>SUM(BX43:CD43)-BX43</f>
        <v>0</v>
      </c>
      <c r="CF43" s="63">
        <f>AVERAGE(CT43:CX43)</f>
        <v>87.4</v>
      </c>
      <c r="CG43" s="82">
        <v>24</v>
      </c>
      <c r="CH43" s="2"/>
      <c r="CI43" s="34">
        <f t="shared" si="57"/>
        <v>0</v>
      </c>
      <c r="CJ43" s="34">
        <f t="shared" si="58"/>
        <v>0</v>
      </c>
      <c r="CK43" s="34">
        <f t="shared" si="59"/>
        <v>0</v>
      </c>
      <c r="CL43" s="34">
        <f t="shared" si="60"/>
        <v>437</v>
      </c>
      <c r="CM43" s="34">
        <f t="shared" si="61"/>
        <v>0</v>
      </c>
      <c r="CN43" s="34">
        <f t="shared" si="62"/>
        <v>0</v>
      </c>
      <c r="CO43" s="34">
        <f t="shared" si="63"/>
        <v>0</v>
      </c>
      <c r="CP43" s="34">
        <f t="shared" si="64"/>
        <v>0</v>
      </c>
      <c r="CQ43" s="34">
        <f t="shared" si="65"/>
        <v>0</v>
      </c>
      <c r="CR43" s="34">
        <f t="shared" si="66"/>
        <v>0</v>
      </c>
      <c r="CS43" s="19"/>
      <c r="CT43" s="34">
        <f t="shared" si="52"/>
        <v>437</v>
      </c>
      <c r="CU43" s="34">
        <f t="shared" si="53"/>
        <v>0</v>
      </c>
      <c r="CV43" s="34">
        <f t="shared" si="54"/>
        <v>0</v>
      </c>
      <c r="CW43" s="34">
        <f t="shared" si="55"/>
        <v>0</v>
      </c>
      <c r="CX43" s="34">
        <f t="shared" si="56"/>
        <v>0</v>
      </c>
    </row>
    <row r="44" spans="1:103" x14ac:dyDescent="0.2">
      <c r="A44" s="74" t="s">
        <v>169</v>
      </c>
      <c r="B44" s="124"/>
      <c r="C44" s="66"/>
      <c r="D44" s="2"/>
      <c r="E44" s="19"/>
      <c r="F44" s="2"/>
      <c r="G44" s="2"/>
      <c r="H44" s="2"/>
      <c r="I44" s="2"/>
      <c r="J44" s="2"/>
      <c r="K44" s="19"/>
      <c r="L44" s="2"/>
      <c r="M44" s="19"/>
      <c r="N44" s="2"/>
      <c r="O44" s="2"/>
      <c r="P44" s="2"/>
      <c r="Q44" s="2"/>
      <c r="R44" s="2"/>
      <c r="S44" s="19"/>
      <c r="T44" s="2"/>
      <c r="U44" s="19"/>
      <c r="V44" s="2"/>
      <c r="W44" s="2"/>
      <c r="X44" s="2"/>
      <c r="Y44" s="2"/>
      <c r="Z44" s="2"/>
      <c r="AA44" s="19"/>
      <c r="AB44" s="2"/>
      <c r="AC44" s="19"/>
      <c r="AD44" s="2"/>
      <c r="AE44" s="2"/>
      <c r="AF44" s="2"/>
      <c r="AG44" s="2"/>
      <c r="AH44" s="2"/>
      <c r="AI44" s="19"/>
      <c r="AJ44" s="2"/>
      <c r="AK44" s="42"/>
      <c r="AL44" s="2"/>
      <c r="AM44" s="2"/>
      <c r="AN44" s="2"/>
      <c r="AO44" s="2"/>
      <c r="AP44" s="2"/>
      <c r="AQ44" s="19"/>
      <c r="AR44" s="2"/>
      <c r="AS44" s="19"/>
      <c r="AT44" s="2"/>
      <c r="AU44" s="2"/>
      <c r="AV44" s="2"/>
      <c r="AW44" s="2"/>
      <c r="AX44" s="2"/>
      <c r="AY44" s="19"/>
      <c r="AZ44" s="2"/>
      <c r="BA44" s="42"/>
      <c r="BB44" s="2"/>
      <c r="BC44" s="2"/>
      <c r="BD44" s="2"/>
      <c r="BE44" s="2"/>
      <c r="BF44" s="2"/>
      <c r="BG44" s="19"/>
      <c r="BH44" s="2"/>
      <c r="BI44" s="19"/>
      <c r="BJ44" s="2"/>
      <c r="BK44" s="2"/>
      <c r="BL44" s="2"/>
      <c r="BM44" s="2"/>
      <c r="BN44" s="2"/>
      <c r="BO44" s="19"/>
      <c r="BP44" s="2"/>
      <c r="BQ44" s="19"/>
      <c r="BR44" s="2"/>
      <c r="BS44" s="2"/>
      <c r="BT44" s="2"/>
      <c r="BU44" s="2"/>
      <c r="BV44" s="2"/>
      <c r="BW44" s="19"/>
      <c r="BX44" s="2"/>
      <c r="BY44" s="19"/>
      <c r="BZ44" s="2"/>
      <c r="CA44" s="2"/>
      <c r="CB44" s="2"/>
      <c r="CC44" s="2"/>
      <c r="CD44" s="2"/>
      <c r="CE44" s="19"/>
      <c r="CF44" s="67"/>
      <c r="CG44" s="2"/>
      <c r="CH44" s="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19"/>
      <c r="CT44" s="42"/>
      <c r="CU44" s="42"/>
      <c r="CV44" s="42"/>
      <c r="CW44" s="42"/>
      <c r="CX44" s="42"/>
      <c r="CY44" s="2"/>
    </row>
    <row r="45" spans="1:103" x14ac:dyDescent="0.2">
      <c r="A45" s="126"/>
      <c r="B45" s="126"/>
      <c r="C45" s="126"/>
      <c r="D45" s="2"/>
      <c r="E45" s="19"/>
      <c r="F45" s="2"/>
      <c r="G45" s="2"/>
      <c r="H45" s="2"/>
      <c r="I45" s="2"/>
      <c r="J45" s="2"/>
      <c r="K45" s="19"/>
      <c r="L45" s="2"/>
      <c r="M45" s="19"/>
      <c r="N45" s="2"/>
      <c r="O45" s="2"/>
      <c r="P45" s="2"/>
      <c r="Q45" s="2"/>
      <c r="R45" s="2"/>
      <c r="S45" s="19"/>
      <c r="T45" s="2"/>
      <c r="U45" s="19"/>
      <c r="V45" s="2"/>
      <c r="W45" s="2"/>
      <c r="X45" s="2"/>
      <c r="Y45" s="2"/>
      <c r="Z45" s="2"/>
      <c r="AA45" s="19"/>
      <c r="AB45" s="2"/>
      <c r="AC45" s="19"/>
      <c r="AD45" s="2"/>
      <c r="AE45" s="2"/>
      <c r="AF45" s="2"/>
      <c r="AG45" s="2"/>
      <c r="AH45" s="2"/>
      <c r="AI45" s="19"/>
      <c r="AJ45" s="2"/>
      <c r="AK45" s="42"/>
      <c r="AL45" s="2"/>
      <c r="AM45" s="2"/>
      <c r="AN45" s="2"/>
      <c r="AO45" s="2"/>
      <c r="AP45" s="2"/>
      <c r="AQ45" s="19"/>
      <c r="AR45" s="2"/>
      <c r="AS45" s="19"/>
      <c r="AT45" s="2"/>
      <c r="AU45" s="2"/>
      <c r="AV45" s="2"/>
      <c r="AW45" s="2"/>
      <c r="AX45" s="2"/>
      <c r="AY45" s="19"/>
      <c r="AZ45" s="2"/>
      <c r="BA45" s="42"/>
      <c r="BB45" s="2"/>
      <c r="BC45" s="2"/>
      <c r="BD45" s="2"/>
      <c r="BE45" s="2"/>
      <c r="BF45" s="2"/>
      <c r="BG45" s="19"/>
      <c r="BH45" s="2"/>
      <c r="BI45" s="19"/>
      <c r="BJ45" s="2"/>
      <c r="BK45" s="2"/>
      <c r="BL45" s="2"/>
      <c r="BM45" s="2"/>
      <c r="BN45" s="2"/>
      <c r="BO45" s="19"/>
      <c r="BP45" s="2"/>
      <c r="BQ45" s="19"/>
      <c r="BR45" s="2"/>
      <c r="BS45" s="2"/>
      <c r="BT45" s="2"/>
      <c r="BU45" s="2"/>
      <c r="BV45" s="2"/>
      <c r="BW45" s="19"/>
      <c r="BX45" s="2"/>
      <c r="BY45" s="19"/>
      <c r="BZ45" s="2"/>
      <c r="CA45" s="2"/>
      <c r="CB45" s="2"/>
      <c r="CC45" s="2"/>
      <c r="CD45" s="2"/>
      <c r="CE45" s="19"/>
      <c r="CF45" s="67"/>
      <c r="CG45" s="2"/>
      <c r="CH45" s="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19"/>
      <c r="CT45" s="42"/>
      <c r="CU45" s="42"/>
      <c r="CV45" s="42"/>
      <c r="CW45" s="42"/>
      <c r="CX45" s="42"/>
      <c r="CY45" s="2"/>
    </row>
    <row r="46" spans="1:103" x14ac:dyDescent="0.2">
      <c r="A46" s="38"/>
      <c r="B46" s="125"/>
      <c r="C46" s="68"/>
      <c r="D46" s="2"/>
      <c r="E46" s="19"/>
      <c r="F46" s="2"/>
      <c r="G46" s="2"/>
      <c r="H46" s="2"/>
      <c r="I46" s="2"/>
      <c r="J46" s="2"/>
      <c r="K46" s="19"/>
      <c r="L46" s="2"/>
      <c r="M46" s="19"/>
      <c r="N46" s="2"/>
      <c r="O46" s="2"/>
      <c r="P46" s="2"/>
      <c r="Q46" s="2"/>
      <c r="R46" s="2"/>
      <c r="S46" s="19"/>
      <c r="T46" s="2"/>
      <c r="U46" s="19"/>
      <c r="V46" s="2"/>
      <c r="W46" s="2"/>
      <c r="X46" s="2"/>
      <c r="Y46" s="2"/>
      <c r="Z46" s="2"/>
      <c r="AA46" s="19"/>
      <c r="AB46" s="2"/>
      <c r="AC46" s="19"/>
      <c r="AD46" s="2"/>
      <c r="AE46" s="2"/>
      <c r="AF46" s="2"/>
      <c r="AG46" s="2"/>
      <c r="AH46" s="2"/>
      <c r="AI46" s="19"/>
      <c r="AJ46" s="2"/>
      <c r="AK46" s="42"/>
      <c r="AL46" s="2"/>
      <c r="AM46" s="2"/>
      <c r="AN46" s="2"/>
      <c r="AO46" s="2"/>
      <c r="AP46" s="2"/>
      <c r="AQ46" s="19"/>
      <c r="AR46" s="2"/>
      <c r="AS46" s="19"/>
      <c r="AT46" s="2"/>
      <c r="AU46" s="2"/>
      <c r="AV46" s="2"/>
      <c r="AW46" s="2"/>
      <c r="AX46" s="2"/>
      <c r="AY46" s="19"/>
      <c r="AZ46" s="2"/>
      <c r="BA46" s="42"/>
      <c r="BB46" s="2"/>
      <c r="BC46" s="2"/>
      <c r="BD46" s="2"/>
      <c r="BE46" s="2"/>
      <c r="BF46" s="2"/>
      <c r="BG46" s="19"/>
      <c r="BH46" s="2"/>
      <c r="BI46" s="19"/>
      <c r="BJ46" s="2"/>
      <c r="BK46" s="2"/>
      <c r="BL46" s="2"/>
      <c r="BM46" s="2"/>
      <c r="BN46" s="2"/>
      <c r="BO46" s="19"/>
      <c r="BP46" s="2"/>
      <c r="BQ46" s="19"/>
      <c r="BR46" s="2"/>
      <c r="BS46" s="2"/>
      <c r="BT46" s="2"/>
      <c r="BU46" s="2"/>
      <c r="BV46" s="2"/>
      <c r="BW46" s="19"/>
      <c r="BX46" s="2"/>
      <c r="BY46" s="19"/>
      <c r="BZ46" s="2"/>
      <c r="CA46" s="2"/>
      <c r="CB46" s="2"/>
      <c r="CC46" s="2"/>
      <c r="CD46" s="2"/>
      <c r="CE46" s="19"/>
      <c r="CF46" s="67"/>
      <c r="CG46" s="2"/>
      <c r="CH46" s="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19"/>
      <c r="CT46" s="42"/>
      <c r="CU46" s="42"/>
      <c r="CV46" s="42"/>
      <c r="CW46" s="42"/>
      <c r="CX46" s="42"/>
      <c r="CY46" s="2"/>
    </row>
    <row r="47" spans="1:103" x14ac:dyDescent="0.2">
      <c r="A47" s="15"/>
      <c r="B47" s="61"/>
      <c r="C47" s="15"/>
      <c r="D47" s="2"/>
      <c r="E47" s="19"/>
      <c r="F47" s="2"/>
      <c r="G47" s="2"/>
      <c r="H47" s="2"/>
      <c r="I47" s="2"/>
      <c r="J47" s="2"/>
      <c r="K47" s="19"/>
      <c r="L47" s="2"/>
      <c r="M47" s="19"/>
      <c r="N47" s="2"/>
      <c r="O47" s="2"/>
      <c r="P47" s="2"/>
      <c r="Q47" s="2"/>
      <c r="R47" s="2"/>
      <c r="S47" s="19"/>
      <c r="T47" s="2"/>
      <c r="U47" s="19"/>
      <c r="V47" s="2"/>
      <c r="W47" s="2"/>
      <c r="X47" s="2"/>
      <c r="Y47" s="2"/>
      <c r="Z47" s="2"/>
      <c r="AA47" s="19"/>
      <c r="AB47" s="2"/>
      <c r="AC47" s="19"/>
      <c r="AD47" s="2"/>
      <c r="AE47" s="2"/>
      <c r="AF47" s="2"/>
      <c r="AG47" s="2"/>
      <c r="AH47" s="2"/>
      <c r="AI47" s="19"/>
      <c r="AJ47" s="2"/>
      <c r="AK47" s="42"/>
      <c r="AL47" s="2"/>
      <c r="AM47" s="2"/>
      <c r="AN47" s="2"/>
      <c r="AO47" s="2"/>
      <c r="AP47" s="2"/>
      <c r="AQ47" s="19"/>
      <c r="AR47" s="2"/>
      <c r="AS47" s="19"/>
      <c r="AT47" s="2"/>
      <c r="AU47" s="2"/>
      <c r="AV47" s="2"/>
      <c r="AW47" s="2"/>
      <c r="AX47" s="2"/>
      <c r="AY47" s="19"/>
      <c r="AZ47" s="2"/>
      <c r="BA47" s="42"/>
      <c r="BB47" s="2"/>
      <c r="BC47" s="2"/>
      <c r="BD47" s="2"/>
      <c r="BE47" s="2"/>
      <c r="BF47" s="2"/>
      <c r="BG47" s="19"/>
      <c r="BH47" s="2"/>
      <c r="BI47" s="19"/>
      <c r="BJ47" s="2"/>
      <c r="BK47" s="2"/>
      <c r="BL47" s="2"/>
      <c r="BM47" s="2"/>
      <c r="BN47" s="2"/>
      <c r="BO47" s="19"/>
      <c r="BP47" s="2"/>
      <c r="BQ47" s="19"/>
      <c r="BR47" s="2"/>
      <c r="BS47" s="2"/>
      <c r="BT47" s="2"/>
      <c r="BU47" s="2"/>
      <c r="BV47" s="2"/>
      <c r="BW47" s="19"/>
      <c r="BX47" s="2"/>
      <c r="BY47" s="19"/>
      <c r="BZ47" s="2"/>
      <c r="CA47" s="2"/>
      <c r="CB47" s="2"/>
      <c r="CC47" s="2"/>
      <c r="CD47" s="2"/>
      <c r="CE47" s="19"/>
      <c r="CF47" s="67"/>
      <c r="CG47" s="2"/>
      <c r="CH47" s="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19"/>
      <c r="CT47" s="42"/>
      <c r="CU47" s="42"/>
      <c r="CV47" s="42"/>
      <c r="CW47" s="42"/>
      <c r="CX47" s="42"/>
      <c r="CY47" s="2"/>
    </row>
    <row r="48" spans="1:103" x14ac:dyDescent="0.2">
      <c r="A48" s="15"/>
      <c r="B48" s="61"/>
      <c r="C48" s="15"/>
      <c r="D48" s="2"/>
      <c r="E48" s="19"/>
      <c r="F48" s="2"/>
      <c r="G48" s="2"/>
      <c r="H48" s="2"/>
      <c r="I48" s="2"/>
      <c r="J48" s="2"/>
      <c r="K48" s="19"/>
      <c r="L48" s="2"/>
      <c r="M48" s="19"/>
      <c r="N48" s="2"/>
      <c r="O48" s="2"/>
      <c r="P48" s="2"/>
      <c r="Q48" s="2"/>
      <c r="R48" s="2"/>
      <c r="S48" s="19"/>
      <c r="T48" s="2"/>
      <c r="U48" s="19"/>
      <c r="V48" s="2"/>
      <c r="W48" s="2"/>
      <c r="X48" s="2"/>
      <c r="Y48" s="2"/>
      <c r="Z48" s="2"/>
      <c r="AA48" s="19"/>
      <c r="AB48" s="2"/>
      <c r="AC48" s="19"/>
      <c r="AD48" s="2"/>
      <c r="AE48" s="2"/>
      <c r="AF48" s="2"/>
      <c r="AG48" s="2"/>
      <c r="AH48" s="2"/>
      <c r="AI48" s="19"/>
      <c r="AJ48" s="2"/>
      <c r="AK48" s="42"/>
      <c r="AL48" s="2"/>
      <c r="AM48" s="2"/>
      <c r="AN48" s="2"/>
      <c r="AO48" s="2"/>
      <c r="AP48" s="2"/>
      <c r="AQ48" s="19"/>
      <c r="AR48" s="2"/>
      <c r="AS48" s="19"/>
      <c r="AT48" s="2"/>
      <c r="AU48" s="2"/>
      <c r="AV48" s="2"/>
      <c r="AW48" s="2"/>
      <c r="AX48" s="2"/>
      <c r="AY48" s="19"/>
      <c r="AZ48" s="2"/>
      <c r="BA48" s="42"/>
      <c r="BB48" s="2"/>
      <c r="BC48" s="2"/>
      <c r="BD48" s="2"/>
      <c r="BE48" s="2"/>
      <c r="BF48" s="2"/>
      <c r="BG48" s="19"/>
      <c r="BH48" s="2"/>
      <c r="BI48" s="19"/>
      <c r="BJ48" s="2"/>
      <c r="BK48" s="2"/>
      <c r="BL48" s="2"/>
      <c r="BM48" s="2"/>
      <c r="BN48" s="2"/>
      <c r="BO48" s="19"/>
      <c r="BP48" s="2"/>
      <c r="BQ48" s="19"/>
      <c r="BR48" s="2"/>
      <c r="BS48" s="2"/>
      <c r="BT48" s="2"/>
      <c r="BU48" s="2"/>
      <c r="BV48" s="2"/>
      <c r="BW48" s="19"/>
      <c r="BX48" s="2"/>
      <c r="BY48" s="19"/>
      <c r="BZ48" s="2"/>
      <c r="CA48" s="2"/>
      <c r="CB48" s="2"/>
      <c r="CC48" s="2"/>
      <c r="CD48" s="2"/>
      <c r="CE48" s="19"/>
      <c r="CF48" s="67"/>
      <c r="CG48" s="2"/>
      <c r="CH48" s="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19"/>
      <c r="CT48" s="42"/>
      <c r="CU48" s="42"/>
      <c r="CV48" s="42"/>
      <c r="CW48" s="42"/>
      <c r="CX48" s="42"/>
      <c r="CY48" s="2"/>
    </row>
    <row r="49" spans="1:103" x14ac:dyDescent="0.2">
      <c r="A49" s="15"/>
      <c r="B49" s="61"/>
      <c r="C49" s="15"/>
      <c r="D49" s="2"/>
      <c r="E49" s="19"/>
      <c r="F49" s="2"/>
      <c r="G49" s="2"/>
      <c r="H49" s="2"/>
      <c r="I49" s="2"/>
      <c r="J49" s="2"/>
      <c r="K49" s="19"/>
      <c r="L49" s="2"/>
      <c r="M49" s="19"/>
      <c r="N49" s="2"/>
      <c r="O49" s="2"/>
      <c r="P49" s="2"/>
      <c r="Q49" s="2"/>
      <c r="R49" s="2"/>
      <c r="S49" s="19"/>
      <c r="T49" s="2"/>
      <c r="U49" s="19"/>
      <c r="V49" s="2"/>
      <c r="W49" s="2"/>
      <c r="X49" s="2"/>
      <c r="Y49" s="2"/>
      <c r="Z49" s="2"/>
      <c r="AA49" s="19"/>
      <c r="AB49" s="2"/>
      <c r="AC49" s="19"/>
      <c r="AD49" s="2"/>
      <c r="AE49" s="2"/>
      <c r="AF49" s="2"/>
      <c r="AG49" s="2"/>
      <c r="AH49" s="2"/>
      <c r="AI49" s="19"/>
      <c r="AJ49" s="2"/>
      <c r="AK49" s="42"/>
      <c r="AL49" s="2"/>
      <c r="AM49" s="2"/>
      <c r="AN49" s="2"/>
      <c r="AO49" s="2"/>
      <c r="AP49" s="2"/>
      <c r="AQ49" s="19"/>
      <c r="AR49" s="2"/>
      <c r="AS49" s="19"/>
      <c r="AT49" s="2"/>
      <c r="AU49" s="2"/>
      <c r="AV49" s="2"/>
      <c r="AW49" s="2"/>
      <c r="AX49" s="2"/>
      <c r="AY49" s="19"/>
      <c r="AZ49" s="2"/>
      <c r="BA49" s="42"/>
      <c r="BB49" s="2"/>
      <c r="BC49" s="2"/>
      <c r="BD49" s="2"/>
      <c r="BE49" s="2"/>
      <c r="BF49" s="2"/>
      <c r="BG49" s="19"/>
      <c r="BH49" s="2"/>
      <c r="BI49" s="19"/>
      <c r="BJ49" s="2"/>
      <c r="BK49" s="2"/>
      <c r="BL49" s="2"/>
      <c r="BM49" s="2"/>
      <c r="BN49" s="2"/>
      <c r="BO49" s="19"/>
      <c r="BP49" s="2"/>
      <c r="BQ49" s="19"/>
      <c r="BR49" s="2"/>
      <c r="BS49" s="2"/>
      <c r="BT49" s="2"/>
      <c r="BU49" s="2"/>
      <c r="BV49" s="2"/>
      <c r="BW49" s="19"/>
      <c r="BX49" s="2"/>
      <c r="BY49" s="19"/>
      <c r="BZ49" s="2"/>
      <c r="CA49" s="2"/>
      <c r="CB49" s="2"/>
      <c r="CC49" s="2"/>
      <c r="CD49" s="2"/>
      <c r="CE49" s="19"/>
      <c r="CF49" s="67"/>
      <c r="CG49" s="2"/>
      <c r="CH49" s="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19"/>
      <c r="CT49" s="42"/>
      <c r="CU49" s="42"/>
      <c r="CV49" s="42"/>
      <c r="CW49" s="42"/>
      <c r="CX49" s="42"/>
      <c r="CY49" s="2"/>
    </row>
    <row r="50" spans="1:103" x14ac:dyDescent="0.2">
      <c r="A50" s="15"/>
      <c r="B50" s="61"/>
      <c r="C50" s="15"/>
      <c r="D50" s="2"/>
      <c r="E50" s="19"/>
      <c r="F50" s="2"/>
      <c r="G50" s="2"/>
      <c r="H50" s="2"/>
      <c r="I50" s="2"/>
      <c r="J50" s="2"/>
      <c r="K50" s="19"/>
      <c r="L50" s="2"/>
      <c r="M50" s="19"/>
      <c r="N50" s="2"/>
      <c r="O50" s="2"/>
      <c r="P50" s="2"/>
      <c r="Q50" s="2"/>
      <c r="R50" s="2"/>
      <c r="S50" s="19"/>
      <c r="T50" s="2"/>
      <c r="U50" s="19"/>
      <c r="V50" s="2"/>
      <c r="W50" s="2"/>
      <c r="X50" s="2"/>
      <c r="Y50" s="2"/>
      <c r="Z50" s="2"/>
      <c r="AA50" s="19"/>
      <c r="AB50" s="2"/>
      <c r="AC50" s="19"/>
      <c r="AD50" s="2"/>
      <c r="AE50" s="2"/>
      <c r="AF50" s="2"/>
      <c r="AG50" s="2"/>
      <c r="AH50" s="2"/>
      <c r="AI50" s="19"/>
      <c r="AJ50" s="2"/>
      <c r="AK50" s="42"/>
      <c r="AL50" s="2"/>
      <c r="AM50" s="2"/>
      <c r="AN50" s="2"/>
      <c r="AO50" s="2"/>
      <c r="AP50" s="2"/>
      <c r="AQ50" s="19"/>
      <c r="AR50" s="2"/>
      <c r="AS50" s="19"/>
      <c r="AT50" s="2"/>
      <c r="AU50" s="2"/>
      <c r="AV50" s="2"/>
      <c r="AW50" s="2"/>
      <c r="AX50" s="2"/>
      <c r="AY50" s="19"/>
      <c r="AZ50" s="2"/>
      <c r="BA50" s="42"/>
      <c r="BB50" s="2"/>
      <c r="BC50" s="2"/>
      <c r="BD50" s="2"/>
      <c r="BE50" s="2"/>
      <c r="BF50" s="2"/>
      <c r="BG50" s="19"/>
      <c r="BH50" s="2"/>
      <c r="BI50" s="19"/>
      <c r="BJ50" s="2"/>
      <c r="BK50" s="2"/>
      <c r="BL50" s="2"/>
      <c r="BM50" s="2"/>
      <c r="BN50" s="2"/>
      <c r="BO50" s="19"/>
      <c r="BP50" s="2"/>
      <c r="BQ50" s="19"/>
      <c r="BR50" s="2"/>
      <c r="BS50" s="2"/>
      <c r="BT50" s="2"/>
      <c r="BU50" s="2"/>
      <c r="BV50" s="2"/>
      <c r="BW50" s="19"/>
      <c r="BX50" s="2"/>
      <c r="BY50" s="19"/>
      <c r="BZ50" s="2"/>
      <c r="CA50" s="2"/>
      <c r="CB50" s="2"/>
      <c r="CC50" s="2"/>
      <c r="CD50" s="2"/>
      <c r="CE50" s="19"/>
      <c r="CF50" s="67"/>
      <c r="CG50" s="2"/>
      <c r="CH50" s="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19"/>
      <c r="CT50" s="42"/>
      <c r="CU50" s="42"/>
      <c r="CV50" s="42"/>
      <c r="CW50" s="42"/>
      <c r="CX50" s="42"/>
      <c r="CY50" s="2"/>
    </row>
    <row r="51" spans="1:103" x14ac:dyDescent="0.2">
      <c r="A51" s="15"/>
      <c r="B51" s="61"/>
      <c r="C51" s="15"/>
      <c r="D51" s="2"/>
      <c r="E51" s="19"/>
      <c r="F51" s="2"/>
      <c r="G51" s="2"/>
      <c r="H51" s="2"/>
      <c r="I51" s="2"/>
      <c r="J51" s="2"/>
      <c r="K51" s="19"/>
      <c r="L51" s="2"/>
      <c r="M51" s="19"/>
      <c r="N51" s="2"/>
      <c r="O51" s="2"/>
      <c r="P51" s="2"/>
      <c r="Q51" s="2"/>
      <c r="R51" s="2"/>
      <c r="S51" s="19"/>
      <c r="T51" s="2"/>
      <c r="U51" s="19"/>
      <c r="V51" s="2"/>
      <c r="W51" s="2"/>
      <c r="X51" s="2"/>
      <c r="Y51" s="2"/>
      <c r="Z51" s="2"/>
      <c r="AA51" s="19"/>
      <c r="AB51" s="2"/>
      <c r="AC51" s="19"/>
      <c r="AD51" s="2"/>
      <c r="AE51" s="2"/>
      <c r="AF51" s="2"/>
      <c r="AG51" s="2"/>
      <c r="AH51" s="2"/>
      <c r="AI51" s="19"/>
      <c r="AJ51" s="2"/>
      <c r="AK51" s="42"/>
      <c r="AL51" s="2"/>
      <c r="AM51" s="2"/>
      <c r="AN51" s="2"/>
      <c r="AO51" s="2"/>
      <c r="AP51" s="2"/>
      <c r="AQ51" s="19"/>
      <c r="AR51" s="2"/>
      <c r="AS51" s="19"/>
      <c r="AT51" s="2"/>
      <c r="AU51" s="2"/>
      <c r="AV51" s="2"/>
      <c r="AW51" s="2"/>
      <c r="AX51" s="2"/>
      <c r="AY51" s="19"/>
      <c r="AZ51" s="2"/>
      <c r="BA51" s="42"/>
      <c r="BB51" s="2"/>
      <c r="BC51" s="2"/>
      <c r="BD51" s="2"/>
      <c r="BE51" s="2"/>
      <c r="BF51" s="2"/>
      <c r="BG51" s="19"/>
      <c r="BH51" s="2"/>
      <c r="BI51" s="19"/>
      <c r="BJ51" s="2"/>
      <c r="BK51" s="2"/>
      <c r="BL51" s="2"/>
      <c r="BM51" s="2"/>
      <c r="BN51" s="2"/>
      <c r="BO51" s="19"/>
      <c r="BP51" s="2"/>
      <c r="BQ51" s="19"/>
      <c r="BR51" s="2"/>
      <c r="BS51" s="2"/>
      <c r="BT51" s="2"/>
      <c r="BU51" s="2"/>
      <c r="BV51" s="2"/>
      <c r="BW51" s="19"/>
      <c r="BX51" s="2"/>
      <c r="BY51" s="19"/>
      <c r="BZ51" s="2"/>
      <c r="CA51" s="2"/>
      <c r="CB51" s="2"/>
      <c r="CC51" s="2"/>
      <c r="CD51" s="2"/>
      <c r="CE51" s="19"/>
      <c r="CF51" s="67"/>
      <c r="CG51" s="2"/>
      <c r="CH51" s="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19"/>
      <c r="CT51" s="42"/>
      <c r="CU51" s="42"/>
      <c r="CV51" s="42"/>
      <c r="CW51" s="42"/>
      <c r="CX51" s="42"/>
      <c r="CY51" s="2"/>
    </row>
    <row r="52" spans="1:103" x14ac:dyDescent="0.2">
      <c r="A52" s="15"/>
      <c r="B52" s="61"/>
      <c r="C52" s="15"/>
      <c r="D52" s="2"/>
      <c r="E52" s="19"/>
      <c r="F52" s="2"/>
      <c r="G52" s="2"/>
      <c r="H52" s="2"/>
      <c r="I52" s="2"/>
      <c r="J52" s="2"/>
      <c r="K52" s="19"/>
      <c r="L52" s="2"/>
      <c r="M52" s="19"/>
      <c r="N52" s="2"/>
      <c r="O52" s="2"/>
      <c r="P52" s="2"/>
      <c r="Q52" s="2"/>
      <c r="R52" s="2"/>
      <c r="S52" s="19"/>
      <c r="T52" s="2"/>
      <c r="U52" s="19"/>
      <c r="V52" s="2"/>
      <c r="W52" s="2"/>
      <c r="X52" s="2"/>
      <c r="Y52" s="2"/>
      <c r="Z52" s="2"/>
      <c r="AA52" s="19"/>
      <c r="AB52" s="2"/>
      <c r="AC52" s="19"/>
      <c r="AD52" s="2"/>
      <c r="AE52" s="2"/>
      <c r="AF52" s="2"/>
      <c r="AG52" s="2"/>
      <c r="AH52" s="2"/>
      <c r="AI52" s="19"/>
      <c r="AJ52" s="2"/>
      <c r="AK52" s="42"/>
      <c r="AL52" s="2"/>
      <c r="AM52" s="2"/>
      <c r="AN52" s="2"/>
      <c r="AO52" s="2"/>
      <c r="AP52" s="2"/>
      <c r="AQ52" s="19"/>
      <c r="AR52" s="2"/>
      <c r="AS52" s="19"/>
      <c r="AT52" s="2"/>
      <c r="AU52" s="2"/>
      <c r="AV52" s="2"/>
      <c r="AW52" s="2"/>
      <c r="AX52" s="2"/>
      <c r="AY52" s="19"/>
      <c r="AZ52" s="2"/>
      <c r="BA52" s="42"/>
      <c r="BB52" s="2"/>
      <c r="BC52" s="2"/>
      <c r="BD52" s="2"/>
      <c r="BE52" s="2"/>
      <c r="BF52" s="2"/>
      <c r="BG52" s="19"/>
      <c r="BH52" s="2"/>
      <c r="BI52" s="19"/>
      <c r="BJ52" s="2"/>
      <c r="BK52" s="2"/>
      <c r="BL52" s="2"/>
      <c r="BM52" s="2"/>
      <c r="BN52" s="2"/>
      <c r="BO52" s="19"/>
      <c r="BP52" s="2"/>
      <c r="BQ52" s="19"/>
      <c r="BR52" s="2"/>
      <c r="BS52" s="2"/>
      <c r="BT52" s="2"/>
      <c r="BU52" s="2"/>
      <c r="BV52" s="2"/>
      <c r="BW52" s="19"/>
      <c r="BX52" s="2"/>
      <c r="BY52" s="19"/>
      <c r="BZ52" s="2"/>
      <c r="CA52" s="2"/>
      <c r="CB52" s="2"/>
      <c r="CC52" s="2"/>
      <c r="CD52" s="2"/>
      <c r="CE52" s="19"/>
      <c r="CF52" s="67"/>
      <c r="CG52" s="2"/>
      <c r="CH52" s="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19"/>
      <c r="CT52" s="42"/>
      <c r="CU52" s="42"/>
      <c r="CV52" s="42"/>
      <c r="CW52" s="42"/>
      <c r="CX52" s="42"/>
      <c r="CY52" s="2"/>
    </row>
    <row r="53" spans="1:103" x14ac:dyDescent="0.2">
      <c r="A53" s="15"/>
      <c r="B53" s="61"/>
      <c r="C53" s="15"/>
      <c r="D53" s="2"/>
      <c r="E53" s="19"/>
      <c r="F53" s="2"/>
      <c r="G53" s="2"/>
      <c r="H53" s="2"/>
      <c r="I53" s="2"/>
      <c r="J53" s="2"/>
      <c r="K53" s="19"/>
      <c r="L53" s="2"/>
      <c r="M53" s="19"/>
      <c r="N53" s="2"/>
      <c r="O53" s="2"/>
      <c r="P53" s="2"/>
      <c r="Q53" s="2"/>
      <c r="R53" s="2"/>
      <c r="S53" s="19"/>
      <c r="T53" s="2"/>
      <c r="U53" s="19"/>
      <c r="V53" s="2"/>
      <c r="W53" s="2"/>
      <c r="X53" s="2"/>
      <c r="Y53" s="2"/>
      <c r="Z53" s="2"/>
      <c r="AA53" s="19"/>
      <c r="AB53" s="2"/>
      <c r="AC53" s="19"/>
      <c r="AD53" s="2"/>
      <c r="AE53" s="2"/>
      <c r="AF53" s="2"/>
      <c r="AG53" s="2"/>
      <c r="AH53" s="2"/>
      <c r="AI53" s="19"/>
      <c r="AJ53" s="2"/>
      <c r="AK53" s="42"/>
      <c r="AL53" s="2"/>
      <c r="AM53" s="2"/>
      <c r="AN53" s="2"/>
      <c r="AO53" s="2"/>
      <c r="AP53" s="2"/>
      <c r="AQ53" s="19"/>
      <c r="AR53" s="2"/>
      <c r="AS53" s="19"/>
      <c r="AT53" s="2"/>
      <c r="AU53" s="2"/>
      <c r="AV53" s="2"/>
      <c r="AW53" s="2"/>
      <c r="AX53" s="2"/>
      <c r="AY53" s="19"/>
      <c r="AZ53" s="2"/>
      <c r="BA53" s="42"/>
      <c r="BB53" s="2"/>
      <c r="BC53" s="2"/>
      <c r="BD53" s="2"/>
      <c r="BE53" s="2"/>
      <c r="BF53" s="2"/>
      <c r="BG53" s="19"/>
      <c r="BH53" s="2"/>
      <c r="BI53" s="19"/>
      <c r="BJ53" s="2"/>
      <c r="BK53" s="2"/>
      <c r="BL53" s="2"/>
      <c r="BM53" s="2"/>
      <c r="BN53" s="2"/>
      <c r="BO53" s="19"/>
      <c r="BP53" s="2"/>
      <c r="BQ53" s="19"/>
      <c r="BR53" s="2"/>
      <c r="BS53" s="2"/>
      <c r="BT53" s="2"/>
      <c r="BU53" s="2"/>
      <c r="BV53" s="2"/>
      <c r="BW53" s="19"/>
      <c r="BX53" s="2"/>
      <c r="BY53" s="19"/>
      <c r="BZ53" s="2"/>
      <c r="CA53" s="2"/>
      <c r="CB53" s="2"/>
      <c r="CC53" s="2"/>
      <c r="CD53" s="2"/>
      <c r="CE53" s="19"/>
      <c r="CF53" s="67"/>
      <c r="CG53" s="2"/>
      <c r="CH53" s="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19"/>
      <c r="CT53" s="42"/>
      <c r="CU53" s="42"/>
      <c r="CV53" s="42"/>
      <c r="CW53" s="42"/>
      <c r="CX53" s="42"/>
      <c r="CY53" s="2"/>
    </row>
    <row r="54" spans="1:103" x14ac:dyDescent="0.2">
      <c r="A54" s="15"/>
      <c r="B54" s="61"/>
      <c r="C54" s="15"/>
      <c r="D54" s="2"/>
      <c r="E54" s="19"/>
      <c r="F54" s="2"/>
      <c r="G54" s="2"/>
      <c r="H54" s="2"/>
      <c r="I54" s="2"/>
      <c r="J54" s="2"/>
      <c r="K54" s="19"/>
      <c r="L54" s="2"/>
      <c r="M54" s="19"/>
      <c r="N54" s="2"/>
      <c r="O54" s="2"/>
      <c r="P54" s="2"/>
      <c r="Q54" s="2"/>
      <c r="R54" s="2"/>
      <c r="S54" s="19"/>
      <c r="T54" s="2"/>
      <c r="U54" s="19"/>
      <c r="V54" s="2"/>
      <c r="W54" s="2"/>
      <c r="X54" s="2"/>
      <c r="Y54" s="2"/>
      <c r="Z54" s="2"/>
      <c r="AA54" s="19"/>
      <c r="AB54" s="2"/>
      <c r="AC54" s="19"/>
      <c r="AD54" s="2"/>
      <c r="AE54" s="2"/>
      <c r="AF54" s="2"/>
      <c r="AG54" s="2"/>
      <c r="AH54" s="2"/>
      <c r="AI54" s="19"/>
      <c r="AJ54" s="2"/>
      <c r="AK54" s="42"/>
      <c r="AL54" s="2"/>
      <c r="AM54" s="2"/>
      <c r="AN54" s="2"/>
      <c r="AO54" s="2"/>
      <c r="AP54" s="2"/>
      <c r="AQ54" s="19"/>
      <c r="AR54" s="2"/>
      <c r="AS54" s="19"/>
      <c r="AT54" s="2"/>
      <c r="AU54" s="2"/>
      <c r="AV54" s="2"/>
      <c r="AW54" s="2"/>
      <c r="AX54" s="2"/>
      <c r="AY54" s="19"/>
      <c r="AZ54" s="2"/>
      <c r="BA54" s="42"/>
      <c r="BB54" s="2"/>
      <c r="BC54" s="2"/>
      <c r="BD54" s="2"/>
      <c r="BE54" s="2"/>
      <c r="BF54" s="2"/>
      <c r="BG54" s="19"/>
      <c r="BH54" s="2"/>
      <c r="BI54" s="19"/>
      <c r="BJ54" s="2"/>
      <c r="BK54" s="2"/>
      <c r="BL54" s="2"/>
      <c r="BM54" s="2"/>
      <c r="BN54" s="2"/>
      <c r="BO54" s="19"/>
      <c r="BP54" s="2"/>
      <c r="BQ54" s="19"/>
      <c r="BR54" s="2"/>
      <c r="BS54" s="2"/>
      <c r="BT54" s="2"/>
      <c r="BU54" s="2"/>
      <c r="BV54" s="2"/>
      <c r="BW54" s="19"/>
      <c r="BX54" s="2"/>
      <c r="BY54" s="19"/>
      <c r="BZ54" s="2"/>
      <c r="CA54" s="2"/>
      <c r="CB54" s="2"/>
      <c r="CC54" s="2"/>
      <c r="CD54" s="2"/>
      <c r="CE54" s="19"/>
      <c r="CF54" s="67"/>
      <c r="CG54" s="2"/>
      <c r="CH54" s="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19"/>
      <c r="CT54" s="42"/>
      <c r="CU54" s="42"/>
      <c r="CV54" s="42"/>
      <c r="CW54" s="42"/>
      <c r="CX54" s="42"/>
      <c r="CY54" s="2"/>
    </row>
    <row r="55" spans="1:103" x14ac:dyDescent="0.2">
      <c r="A55" s="15"/>
      <c r="B55" s="61"/>
      <c r="C55" s="15"/>
      <c r="D55" s="2"/>
      <c r="E55" s="19"/>
      <c r="F55" s="2"/>
      <c r="G55" s="2"/>
      <c r="H55" s="2"/>
      <c r="I55" s="2"/>
      <c r="J55" s="2"/>
      <c r="K55" s="19"/>
      <c r="L55" s="2"/>
      <c r="M55" s="19"/>
      <c r="N55" s="2"/>
      <c r="O55" s="2"/>
      <c r="P55" s="2"/>
      <c r="Q55" s="2"/>
      <c r="R55" s="2"/>
      <c r="S55" s="19"/>
      <c r="T55" s="2"/>
      <c r="U55" s="19"/>
      <c r="V55" s="2"/>
      <c r="W55" s="2"/>
      <c r="X55" s="2"/>
      <c r="Y55" s="2"/>
      <c r="Z55" s="2"/>
      <c r="AA55" s="19"/>
      <c r="AB55" s="2"/>
      <c r="AC55" s="19"/>
      <c r="AD55" s="2"/>
      <c r="AE55" s="2"/>
      <c r="AF55" s="2"/>
      <c r="AG55" s="2"/>
      <c r="AH55" s="2"/>
      <c r="AI55" s="19"/>
      <c r="AJ55" s="2"/>
      <c r="AK55" s="42"/>
      <c r="AL55" s="2"/>
      <c r="AM55" s="2"/>
      <c r="AN55" s="2"/>
      <c r="AO55" s="2"/>
      <c r="AP55" s="2"/>
      <c r="AQ55" s="19"/>
      <c r="AR55" s="2"/>
      <c r="AS55" s="19"/>
      <c r="AT55" s="2"/>
      <c r="AU55" s="2"/>
      <c r="AV55" s="2"/>
      <c r="AW55" s="2"/>
      <c r="AX55" s="2"/>
      <c r="AY55" s="19"/>
      <c r="AZ55" s="2"/>
      <c r="BA55" s="42"/>
      <c r="BB55" s="2"/>
      <c r="BC55" s="2"/>
      <c r="BD55" s="2"/>
      <c r="BE55" s="2"/>
      <c r="BF55" s="2"/>
      <c r="BG55" s="19"/>
      <c r="BH55" s="2"/>
      <c r="BI55" s="19"/>
      <c r="BJ55" s="2"/>
      <c r="BK55" s="2"/>
      <c r="BL55" s="2"/>
      <c r="BM55" s="2"/>
      <c r="BN55" s="2"/>
      <c r="BO55" s="19"/>
      <c r="BP55" s="2"/>
      <c r="BQ55" s="19"/>
      <c r="BR55" s="2"/>
      <c r="BS55" s="2"/>
      <c r="BT55" s="2"/>
      <c r="BU55" s="2"/>
      <c r="BV55" s="2"/>
      <c r="BW55" s="19"/>
      <c r="BX55" s="2"/>
      <c r="BY55" s="19"/>
      <c r="BZ55" s="2"/>
      <c r="CA55" s="2"/>
      <c r="CB55" s="2"/>
      <c r="CC55" s="2"/>
      <c r="CD55" s="2"/>
      <c r="CE55" s="19"/>
      <c r="CF55" s="67"/>
      <c r="CG55" s="2"/>
      <c r="CH55" s="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19"/>
      <c r="CT55" s="42"/>
      <c r="CU55" s="42"/>
      <c r="CV55" s="42"/>
      <c r="CW55" s="42"/>
      <c r="CX55" s="42"/>
      <c r="CY55" s="2"/>
    </row>
    <row r="56" spans="1:103" x14ac:dyDescent="0.2">
      <c r="A56" s="15"/>
      <c r="B56" s="61"/>
      <c r="C56" s="15"/>
      <c r="D56" s="2"/>
      <c r="E56" s="19"/>
      <c r="F56" s="2"/>
      <c r="G56" s="2"/>
      <c r="H56" s="2"/>
      <c r="I56" s="2"/>
      <c r="J56" s="2"/>
      <c r="K56" s="19"/>
      <c r="L56" s="2"/>
      <c r="M56" s="19"/>
      <c r="N56" s="2"/>
      <c r="O56" s="2"/>
      <c r="P56" s="2"/>
      <c r="Q56" s="2"/>
      <c r="R56" s="2"/>
      <c r="S56" s="19"/>
      <c r="T56" s="2"/>
      <c r="U56" s="19"/>
      <c r="V56" s="2"/>
      <c r="W56" s="2"/>
      <c r="X56" s="2"/>
      <c r="Y56" s="2"/>
      <c r="Z56" s="2"/>
      <c r="AA56" s="19"/>
      <c r="AB56" s="2"/>
      <c r="AC56" s="19"/>
      <c r="AD56" s="2"/>
      <c r="AE56" s="2"/>
      <c r="AF56" s="2"/>
      <c r="AG56" s="2"/>
      <c r="AH56" s="2"/>
      <c r="AI56" s="19"/>
      <c r="AJ56" s="2"/>
      <c r="AK56" s="42"/>
      <c r="AL56" s="2"/>
      <c r="AM56" s="2"/>
      <c r="AN56" s="2"/>
      <c r="AO56" s="2"/>
      <c r="AP56" s="2"/>
      <c r="AQ56" s="19"/>
      <c r="AR56" s="2"/>
      <c r="AS56" s="19"/>
      <c r="AT56" s="2"/>
      <c r="AU56" s="2"/>
      <c r="AV56" s="2"/>
      <c r="AW56" s="2"/>
      <c r="AX56" s="2"/>
      <c r="AY56" s="19"/>
      <c r="AZ56" s="2"/>
      <c r="BA56" s="42"/>
      <c r="BB56" s="2"/>
      <c r="BC56" s="2"/>
      <c r="BD56" s="2"/>
      <c r="BE56" s="2"/>
      <c r="BF56" s="2"/>
      <c r="BG56" s="19"/>
      <c r="BH56" s="2"/>
      <c r="BI56" s="19"/>
      <c r="BJ56" s="2"/>
      <c r="BK56" s="2"/>
      <c r="BL56" s="2"/>
      <c r="BM56" s="2"/>
      <c r="BN56" s="2"/>
      <c r="BO56" s="19"/>
      <c r="BP56" s="2"/>
      <c r="BQ56" s="19"/>
      <c r="BR56" s="2"/>
      <c r="BS56" s="2"/>
      <c r="BT56" s="2"/>
      <c r="BU56" s="2"/>
      <c r="BV56" s="2"/>
      <c r="BW56" s="19"/>
      <c r="BX56" s="2"/>
      <c r="BY56" s="19"/>
      <c r="BZ56" s="2"/>
      <c r="CA56" s="2"/>
      <c r="CB56" s="2"/>
      <c r="CC56" s="2"/>
      <c r="CD56" s="2"/>
      <c r="CE56" s="19"/>
      <c r="CF56" s="67"/>
      <c r="CG56" s="2"/>
      <c r="CH56" s="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19"/>
      <c r="CT56" s="42"/>
      <c r="CU56" s="42"/>
      <c r="CV56" s="42"/>
      <c r="CW56" s="42"/>
      <c r="CX56" s="42"/>
      <c r="CY56" s="2"/>
    </row>
    <row r="57" spans="1:103" x14ac:dyDescent="0.2">
      <c r="A57" s="15"/>
      <c r="B57" s="61"/>
      <c r="C57" s="15"/>
      <c r="D57" s="2"/>
      <c r="E57" s="19"/>
      <c r="F57" s="2"/>
      <c r="G57" s="2"/>
      <c r="H57" s="2"/>
      <c r="I57" s="2"/>
      <c r="J57" s="2"/>
      <c r="K57" s="19"/>
      <c r="L57" s="2"/>
      <c r="M57" s="19"/>
      <c r="N57" s="2"/>
      <c r="O57" s="2"/>
      <c r="P57" s="2"/>
      <c r="Q57" s="2"/>
      <c r="R57" s="2"/>
      <c r="S57" s="19"/>
      <c r="T57" s="2"/>
      <c r="U57" s="19"/>
      <c r="V57" s="2"/>
      <c r="W57" s="2"/>
      <c r="X57" s="2"/>
      <c r="Y57" s="2"/>
      <c r="Z57" s="2"/>
      <c r="AA57" s="19"/>
      <c r="AB57" s="2"/>
      <c r="AC57" s="19"/>
      <c r="AD57" s="2"/>
      <c r="AE57" s="2"/>
      <c r="AF57" s="2"/>
      <c r="AG57" s="2"/>
      <c r="AH57" s="2"/>
      <c r="AI57" s="19"/>
      <c r="AJ57" s="2"/>
      <c r="AK57" s="42"/>
      <c r="AL57" s="2"/>
      <c r="AM57" s="2"/>
      <c r="AN57" s="2"/>
      <c r="AO57" s="2"/>
      <c r="AP57" s="2"/>
      <c r="AQ57" s="19"/>
      <c r="AR57" s="2"/>
      <c r="AS57" s="19"/>
      <c r="AT57" s="2"/>
      <c r="AU57" s="2"/>
      <c r="AV57" s="2"/>
      <c r="AW57" s="2"/>
      <c r="AX57" s="2"/>
      <c r="AY57" s="19"/>
      <c r="AZ57" s="2"/>
      <c r="BA57" s="42"/>
      <c r="BB57" s="2"/>
      <c r="BC57" s="2"/>
      <c r="BD57" s="2"/>
      <c r="BE57" s="2"/>
      <c r="BF57" s="2"/>
      <c r="BG57" s="19"/>
      <c r="BH57" s="2"/>
      <c r="BI57" s="19"/>
      <c r="BJ57" s="2"/>
      <c r="BK57" s="2"/>
      <c r="BL57" s="2"/>
      <c r="BM57" s="2"/>
      <c r="BN57" s="2"/>
      <c r="BO57" s="19"/>
      <c r="BP57" s="2"/>
      <c r="BQ57" s="19"/>
      <c r="BR57" s="2"/>
      <c r="BS57" s="2"/>
      <c r="BT57" s="2"/>
      <c r="BU57" s="2"/>
      <c r="BV57" s="2"/>
      <c r="BW57" s="19"/>
      <c r="BX57" s="2"/>
      <c r="BY57" s="19"/>
      <c r="BZ57" s="2"/>
      <c r="CA57" s="2"/>
      <c r="CB57" s="2"/>
      <c r="CC57" s="2"/>
      <c r="CD57" s="2"/>
      <c r="CE57" s="19"/>
      <c r="CF57" s="67"/>
      <c r="CG57" s="2"/>
      <c r="CH57" s="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19"/>
      <c r="CT57" s="42"/>
      <c r="CU57" s="42"/>
      <c r="CV57" s="42"/>
      <c r="CW57" s="42"/>
      <c r="CX57" s="42"/>
      <c r="CY57" s="2"/>
    </row>
    <row r="58" spans="1:103" x14ac:dyDescent="0.2">
      <c r="A58" s="15"/>
      <c r="B58" s="61"/>
      <c r="C58" s="40"/>
      <c r="D58" s="2"/>
      <c r="E58" s="19"/>
      <c r="F58" s="2"/>
      <c r="G58" s="2"/>
      <c r="H58" s="2"/>
      <c r="I58" s="2"/>
      <c r="J58" s="2"/>
      <c r="K58" s="19"/>
      <c r="L58" s="2"/>
      <c r="M58" s="19"/>
      <c r="N58" s="2"/>
      <c r="O58" s="2"/>
      <c r="P58" s="2"/>
      <c r="Q58" s="2"/>
      <c r="R58" s="2"/>
      <c r="S58" s="19"/>
      <c r="T58" s="2"/>
      <c r="U58" s="19"/>
      <c r="V58" s="2"/>
      <c r="W58" s="2"/>
      <c r="X58" s="2"/>
      <c r="Y58" s="2"/>
      <c r="Z58" s="2"/>
      <c r="AA58" s="19"/>
      <c r="AB58" s="2"/>
      <c r="AC58" s="19"/>
      <c r="AD58" s="2"/>
      <c r="AE58" s="2"/>
      <c r="AF58" s="2"/>
      <c r="AG58" s="2"/>
      <c r="AH58" s="2"/>
      <c r="AI58" s="19"/>
      <c r="AJ58" s="2"/>
      <c r="AK58" s="42"/>
      <c r="AL58" s="2"/>
      <c r="AM58" s="2"/>
      <c r="AN58" s="2"/>
      <c r="AO58" s="2"/>
      <c r="AP58" s="2"/>
      <c r="AQ58" s="19"/>
      <c r="AR58" s="2"/>
      <c r="AS58" s="19"/>
      <c r="AT58" s="2"/>
      <c r="AU58" s="2"/>
      <c r="AV58" s="2"/>
      <c r="AW58" s="2"/>
      <c r="AX58" s="2"/>
      <c r="AY58" s="19"/>
      <c r="AZ58" s="2"/>
      <c r="BA58" s="42"/>
      <c r="BB58" s="2"/>
      <c r="BC58" s="2"/>
      <c r="BD58" s="2"/>
      <c r="BE58" s="2"/>
      <c r="BF58" s="2"/>
      <c r="BG58" s="19"/>
      <c r="BH58" s="2"/>
      <c r="BI58" s="19"/>
      <c r="BJ58" s="2"/>
      <c r="BK58" s="2"/>
      <c r="BL58" s="2"/>
      <c r="BM58" s="2"/>
      <c r="BN58" s="2"/>
      <c r="BO58" s="19"/>
      <c r="BP58" s="2"/>
      <c r="BQ58" s="19"/>
      <c r="BR58" s="2"/>
      <c r="BS58" s="2"/>
      <c r="BT58" s="2"/>
      <c r="BU58" s="2"/>
      <c r="BV58" s="2"/>
      <c r="BW58" s="19"/>
      <c r="BX58" s="2"/>
      <c r="BY58" s="19"/>
      <c r="BZ58" s="2"/>
      <c r="CA58" s="2"/>
      <c r="CB58" s="2"/>
      <c r="CC58" s="2"/>
      <c r="CD58" s="2"/>
      <c r="CE58" s="19"/>
      <c r="CF58" s="67"/>
      <c r="CG58" s="2"/>
      <c r="CH58" s="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19"/>
      <c r="CT58" s="42"/>
      <c r="CU58" s="42"/>
      <c r="CV58" s="42"/>
      <c r="CW58" s="42"/>
      <c r="CX58" s="42"/>
      <c r="CY58" s="2"/>
    </row>
    <row r="59" spans="1:103" x14ac:dyDescent="0.2">
      <c r="A59" s="15"/>
      <c r="B59" s="61"/>
      <c r="C59" s="15"/>
      <c r="D59" s="2"/>
      <c r="E59" s="19"/>
      <c r="F59" s="2"/>
      <c r="G59" s="2"/>
      <c r="H59" s="2"/>
      <c r="I59" s="2"/>
      <c r="J59" s="2"/>
      <c r="K59" s="19"/>
      <c r="L59" s="2"/>
      <c r="M59" s="19"/>
      <c r="N59" s="2"/>
      <c r="O59" s="2"/>
      <c r="P59" s="2"/>
      <c r="Q59" s="2"/>
      <c r="R59" s="2"/>
      <c r="S59" s="19"/>
      <c r="T59" s="2"/>
      <c r="U59" s="19"/>
      <c r="V59" s="2"/>
      <c r="W59" s="2"/>
      <c r="X59" s="2"/>
      <c r="Y59" s="2"/>
      <c r="Z59" s="2"/>
      <c r="AA59" s="19"/>
      <c r="AB59" s="2"/>
      <c r="AC59" s="19"/>
      <c r="AD59" s="2"/>
      <c r="AE59" s="2"/>
      <c r="AF59" s="2"/>
      <c r="AG59" s="2"/>
      <c r="AH59" s="2"/>
      <c r="AI59" s="19"/>
      <c r="AJ59" s="2"/>
      <c r="AK59" s="42"/>
      <c r="AL59" s="2"/>
      <c r="AM59" s="2"/>
      <c r="AN59" s="2"/>
      <c r="AO59" s="2"/>
      <c r="AP59" s="2"/>
      <c r="AQ59" s="19"/>
      <c r="AR59" s="2"/>
      <c r="AS59" s="19"/>
      <c r="AT59" s="2"/>
      <c r="AU59" s="2"/>
      <c r="AV59" s="2"/>
      <c r="AW59" s="2"/>
      <c r="AX59" s="2"/>
      <c r="AY59" s="19"/>
      <c r="AZ59" s="2"/>
      <c r="BA59" s="42"/>
      <c r="BB59" s="2"/>
      <c r="BC59" s="2"/>
      <c r="BD59" s="2"/>
      <c r="BE59" s="2"/>
      <c r="BF59" s="2"/>
      <c r="BG59" s="19"/>
      <c r="BH59" s="2"/>
      <c r="BI59" s="19"/>
      <c r="BJ59" s="2"/>
      <c r="BK59" s="2"/>
      <c r="BL59" s="2"/>
      <c r="BM59" s="2"/>
      <c r="BN59" s="2"/>
      <c r="BO59" s="19"/>
      <c r="BP59" s="2"/>
      <c r="BQ59" s="19"/>
      <c r="BR59" s="2"/>
      <c r="BS59" s="2"/>
      <c r="BT59" s="2"/>
      <c r="BU59" s="2"/>
      <c r="BV59" s="2"/>
      <c r="BW59" s="19"/>
      <c r="BX59" s="2"/>
      <c r="BY59" s="19"/>
      <c r="BZ59" s="2"/>
      <c r="CA59" s="2"/>
      <c r="CB59" s="2"/>
      <c r="CC59" s="2"/>
      <c r="CD59" s="2"/>
      <c r="CE59" s="19"/>
      <c r="CF59" s="67"/>
      <c r="CG59" s="2"/>
      <c r="CH59" s="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19"/>
      <c r="CT59" s="42"/>
      <c r="CU59" s="42"/>
      <c r="CV59" s="42"/>
      <c r="CW59" s="42"/>
      <c r="CX59" s="42"/>
      <c r="CY59" s="2"/>
    </row>
    <row r="60" spans="1:103" x14ac:dyDescent="0.2">
      <c r="A60" s="15"/>
      <c r="B60" s="61"/>
      <c r="C60" s="15"/>
      <c r="D60" s="2"/>
      <c r="E60" s="19"/>
      <c r="F60" s="2"/>
      <c r="G60" s="2"/>
      <c r="H60" s="2"/>
      <c r="I60" s="2"/>
      <c r="J60" s="2"/>
      <c r="K60" s="19"/>
      <c r="L60" s="2"/>
      <c r="M60" s="19"/>
      <c r="N60" s="2"/>
      <c r="O60" s="2"/>
      <c r="P60" s="2"/>
      <c r="Q60" s="2"/>
      <c r="R60" s="2"/>
      <c r="S60" s="19"/>
      <c r="T60" s="2"/>
      <c r="U60" s="19"/>
      <c r="V60" s="2"/>
      <c r="W60" s="2"/>
      <c r="X60" s="2"/>
      <c r="Y60" s="2"/>
      <c r="Z60" s="2"/>
      <c r="AA60" s="19"/>
      <c r="AB60" s="2"/>
      <c r="AC60" s="19"/>
      <c r="AD60" s="2"/>
      <c r="AE60" s="2"/>
      <c r="AF60" s="2"/>
      <c r="AG60" s="2"/>
      <c r="AH60" s="2"/>
      <c r="AI60" s="19"/>
      <c r="AJ60" s="2"/>
      <c r="AK60" s="42"/>
      <c r="AL60" s="2"/>
      <c r="AM60" s="2"/>
      <c r="AN60" s="2"/>
      <c r="AO60" s="2"/>
      <c r="AP60" s="2"/>
      <c r="AQ60" s="19"/>
      <c r="AR60" s="2"/>
      <c r="AS60" s="19"/>
      <c r="AT60" s="2"/>
      <c r="AU60" s="2"/>
      <c r="AV60" s="2"/>
      <c r="AW60" s="2"/>
      <c r="AX60" s="2"/>
      <c r="AY60" s="19"/>
      <c r="AZ60" s="2"/>
      <c r="BA60" s="42"/>
      <c r="BB60" s="2"/>
      <c r="BC60" s="2"/>
      <c r="BD60" s="2"/>
      <c r="BE60" s="2"/>
      <c r="BF60" s="2"/>
      <c r="BG60" s="19"/>
      <c r="BH60" s="2"/>
      <c r="BI60" s="19"/>
      <c r="BJ60" s="2"/>
      <c r="BK60" s="2"/>
      <c r="BL60" s="2"/>
      <c r="BM60" s="2"/>
      <c r="BN60" s="2"/>
      <c r="BO60" s="19"/>
      <c r="BP60" s="2"/>
      <c r="BQ60" s="19"/>
      <c r="BR60" s="2"/>
      <c r="BS60" s="2"/>
      <c r="BT60" s="2"/>
      <c r="BU60" s="2"/>
      <c r="BV60" s="2"/>
      <c r="BW60" s="19"/>
      <c r="BX60" s="2"/>
      <c r="BY60" s="19"/>
      <c r="BZ60" s="2"/>
      <c r="CA60" s="2"/>
      <c r="CB60" s="2"/>
      <c r="CC60" s="2"/>
      <c r="CD60" s="2"/>
      <c r="CE60" s="19"/>
      <c r="CF60" s="67"/>
      <c r="CG60" s="2"/>
      <c r="CH60" s="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19"/>
      <c r="CT60" s="42"/>
      <c r="CU60" s="42"/>
      <c r="CV60" s="42"/>
      <c r="CW60" s="42"/>
      <c r="CX60" s="42"/>
      <c r="CY60" s="2"/>
    </row>
    <row r="61" spans="1:103" x14ac:dyDescent="0.2">
      <c r="A61" s="15"/>
      <c r="B61" s="61"/>
      <c r="C61" s="15"/>
      <c r="D61" s="2"/>
      <c r="E61" s="19"/>
      <c r="F61" s="2"/>
      <c r="G61" s="2"/>
      <c r="H61" s="2"/>
      <c r="I61" s="2"/>
      <c r="J61" s="2"/>
      <c r="K61" s="19"/>
      <c r="L61" s="2"/>
      <c r="M61" s="19"/>
      <c r="N61" s="2"/>
      <c r="O61" s="2"/>
      <c r="P61" s="2"/>
      <c r="Q61" s="2"/>
      <c r="R61" s="2"/>
      <c r="S61" s="19"/>
      <c r="T61" s="2"/>
      <c r="U61" s="19"/>
      <c r="V61" s="2"/>
      <c r="W61" s="2"/>
      <c r="X61" s="2"/>
      <c r="Y61" s="2"/>
      <c r="Z61" s="2"/>
      <c r="AA61" s="19"/>
      <c r="AB61" s="2"/>
      <c r="AC61" s="19"/>
      <c r="AD61" s="2"/>
      <c r="AE61" s="2"/>
      <c r="AF61" s="2"/>
      <c r="AG61" s="2"/>
      <c r="AH61" s="2"/>
      <c r="AI61" s="19"/>
      <c r="AJ61" s="2"/>
      <c r="AK61" s="42"/>
      <c r="AL61" s="2"/>
      <c r="AM61" s="2"/>
      <c r="AN61" s="2"/>
      <c r="AO61" s="2"/>
      <c r="AP61" s="2"/>
      <c r="AQ61" s="19"/>
      <c r="AR61" s="2"/>
      <c r="AS61" s="19"/>
      <c r="AT61" s="2"/>
      <c r="AU61" s="2"/>
      <c r="AV61" s="2"/>
      <c r="AW61" s="2"/>
      <c r="AX61" s="2"/>
      <c r="AY61" s="19"/>
      <c r="AZ61" s="2"/>
      <c r="BA61" s="42"/>
      <c r="BB61" s="2"/>
      <c r="BC61" s="2"/>
      <c r="BD61" s="2"/>
      <c r="BE61" s="2"/>
      <c r="BF61" s="2"/>
      <c r="BG61" s="19"/>
      <c r="BH61" s="2"/>
      <c r="BI61" s="19"/>
      <c r="BJ61" s="2"/>
      <c r="BK61" s="2"/>
      <c r="BL61" s="2"/>
      <c r="BM61" s="2"/>
      <c r="BN61" s="2"/>
      <c r="BO61" s="19"/>
      <c r="BP61" s="2"/>
      <c r="BQ61" s="19"/>
      <c r="BR61" s="2"/>
      <c r="BS61" s="2"/>
      <c r="BT61" s="2"/>
      <c r="BU61" s="2"/>
      <c r="BV61" s="2"/>
      <c r="BW61" s="19"/>
      <c r="BX61" s="2"/>
      <c r="BY61" s="19"/>
      <c r="BZ61" s="2"/>
      <c r="CA61" s="2"/>
      <c r="CB61" s="2"/>
      <c r="CC61" s="2"/>
      <c r="CD61" s="2"/>
      <c r="CE61" s="19"/>
      <c r="CF61" s="67"/>
      <c r="CG61" s="2"/>
      <c r="CH61" s="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19"/>
      <c r="CT61" s="42"/>
      <c r="CU61" s="42"/>
      <c r="CV61" s="42"/>
      <c r="CW61" s="42"/>
      <c r="CX61" s="42"/>
      <c r="CY61" s="2"/>
    </row>
    <row r="62" spans="1:103" x14ac:dyDescent="0.2">
      <c r="A62" s="40"/>
      <c r="B62" s="52"/>
      <c r="C62" s="40"/>
      <c r="D62" s="2"/>
      <c r="E62" s="19"/>
      <c r="F62" s="2"/>
      <c r="G62" s="2"/>
      <c r="H62" s="2"/>
      <c r="I62" s="2"/>
      <c r="J62" s="2"/>
      <c r="K62" s="19"/>
      <c r="L62" s="2"/>
      <c r="M62" s="19"/>
      <c r="N62" s="2"/>
      <c r="O62" s="2"/>
      <c r="P62" s="2"/>
      <c r="Q62" s="2"/>
      <c r="R62" s="2"/>
      <c r="S62" s="19"/>
      <c r="T62" s="2"/>
      <c r="U62" s="19"/>
      <c r="V62" s="2"/>
      <c r="W62" s="2"/>
      <c r="X62" s="2"/>
      <c r="Y62" s="2"/>
      <c r="Z62" s="2"/>
      <c r="AA62" s="19"/>
      <c r="AB62" s="2"/>
      <c r="AC62" s="19"/>
      <c r="AD62" s="2"/>
      <c r="AE62" s="2"/>
      <c r="AF62" s="2"/>
      <c r="AG62" s="2"/>
      <c r="AH62" s="2"/>
      <c r="AI62" s="19"/>
      <c r="AJ62" s="2"/>
      <c r="AK62" s="19"/>
      <c r="AL62" s="2"/>
      <c r="AM62" s="2"/>
      <c r="AN62" s="2"/>
      <c r="AO62" s="2"/>
      <c r="AP62" s="2"/>
      <c r="AQ62" s="19"/>
      <c r="AR62" s="2"/>
      <c r="AS62" s="19"/>
      <c r="AT62" s="2"/>
      <c r="AU62" s="2"/>
      <c r="AV62" s="2"/>
      <c r="AW62" s="2"/>
      <c r="AX62" s="2"/>
      <c r="AY62" s="19"/>
      <c r="AZ62" s="2"/>
      <c r="BA62" s="19"/>
      <c r="BB62" s="2"/>
      <c r="BC62" s="2"/>
      <c r="BD62" s="2"/>
      <c r="BE62" s="2"/>
      <c r="BF62" s="2"/>
      <c r="BG62" s="19"/>
      <c r="BH62" s="2"/>
      <c r="BI62" s="19"/>
      <c r="BJ62" s="2"/>
      <c r="BK62" s="2"/>
      <c r="BL62" s="2"/>
      <c r="BM62" s="2"/>
      <c r="BN62" s="2"/>
      <c r="BO62" s="19"/>
      <c r="BP62" s="2"/>
      <c r="BQ62" s="19"/>
      <c r="BR62" s="2"/>
      <c r="BS62" s="2"/>
      <c r="BT62" s="2"/>
      <c r="BU62" s="2"/>
      <c r="BV62" s="2"/>
      <c r="BW62" s="19"/>
      <c r="BX62" s="2"/>
      <c r="BY62" s="19"/>
      <c r="BZ62" s="2"/>
      <c r="CA62" s="2"/>
      <c r="CB62" s="2"/>
      <c r="CC62" s="2"/>
      <c r="CD62" s="2"/>
      <c r="CE62" s="19"/>
      <c r="CF62" s="2"/>
      <c r="CG62" s="2"/>
      <c r="CH62" s="2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2"/>
    </row>
    <row r="63" spans="1:103" x14ac:dyDescent="0.2">
      <c r="A63" s="40"/>
      <c r="B63" s="52"/>
      <c r="C63" s="40"/>
      <c r="D63" s="2"/>
      <c r="E63" s="19"/>
      <c r="F63" s="2"/>
      <c r="G63" s="2"/>
      <c r="H63" s="2"/>
      <c r="I63" s="2"/>
      <c r="J63" s="2"/>
      <c r="K63" s="19"/>
      <c r="L63" s="2"/>
      <c r="M63" s="19"/>
      <c r="N63" s="2"/>
      <c r="O63" s="2"/>
      <c r="P63" s="2"/>
      <c r="Q63" s="2"/>
      <c r="R63" s="2"/>
      <c r="S63" s="19"/>
      <c r="T63" s="2"/>
      <c r="U63" s="19"/>
      <c r="V63" s="2"/>
      <c r="W63" s="2"/>
      <c r="X63" s="2"/>
      <c r="Y63" s="2"/>
      <c r="Z63" s="2"/>
      <c r="AA63" s="19"/>
      <c r="AB63" s="2"/>
      <c r="AC63" s="19"/>
      <c r="AD63" s="2"/>
      <c r="AE63" s="2"/>
      <c r="AF63" s="2"/>
      <c r="AG63" s="2"/>
      <c r="AH63" s="2"/>
      <c r="AI63" s="19"/>
      <c r="AJ63" s="2"/>
      <c r="AK63" s="19"/>
      <c r="AL63" s="2"/>
      <c r="AM63" s="2"/>
      <c r="AN63" s="2"/>
      <c r="AO63" s="2"/>
      <c r="AP63" s="2"/>
      <c r="AQ63" s="19"/>
      <c r="AR63" s="2"/>
      <c r="AS63" s="19"/>
      <c r="AT63" s="2"/>
      <c r="AU63" s="2"/>
      <c r="AV63" s="2"/>
      <c r="AW63" s="2"/>
      <c r="AX63" s="2"/>
      <c r="AY63" s="19"/>
      <c r="AZ63" s="2"/>
      <c r="BA63" s="19"/>
      <c r="BB63" s="2"/>
      <c r="BC63" s="2"/>
      <c r="BD63" s="2"/>
      <c r="BE63" s="2"/>
      <c r="BF63" s="2"/>
      <c r="BG63" s="19"/>
      <c r="BH63" s="2"/>
      <c r="BI63" s="19"/>
      <c r="BJ63" s="2"/>
      <c r="BK63" s="2"/>
      <c r="BL63" s="2"/>
      <c r="BM63" s="2"/>
      <c r="BN63" s="2"/>
      <c r="BO63" s="19"/>
      <c r="BP63" s="2"/>
      <c r="BQ63" s="19"/>
      <c r="BR63" s="2"/>
      <c r="BS63" s="2"/>
      <c r="BT63" s="2"/>
      <c r="BU63" s="2"/>
      <c r="BV63" s="2"/>
      <c r="BW63" s="19"/>
      <c r="BX63" s="2"/>
      <c r="BY63" s="19"/>
      <c r="BZ63" s="2"/>
      <c r="CA63" s="2"/>
      <c r="CB63" s="2"/>
      <c r="CC63" s="2"/>
      <c r="CD63" s="2"/>
      <c r="CE63" s="19"/>
      <c r="CF63" s="2"/>
      <c r="CG63" s="2"/>
      <c r="CH63" s="2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2"/>
    </row>
  </sheetData>
  <sortState ref="A20:CF43">
    <sortCondition descending="1" ref="CF20:CF43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76" orientation="landscape" horizontalDpi="4294967294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pastabos</vt:lpstr>
      <vt:lpstr>olimpiniai</vt:lpstr>
      <vt:lpstr>skriemuliniai</vt:lpstr>
      <vt:lpstr>paprasti</vt:lpstr>
      <vt:lpstr>pastabos!OLE_LINK1</vt:lpstr>
    </vt:vector>
  </TitlesOfParts>
  <Company>acme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ringa</dc:creator>
  <cp:lastModifiedBy>Arūnas Gurevičius</cp:lastModifiedBy>
  <cp:lastPrinted>2017-06-05T15:36:59Z</cp:lastPrinted>
  <dcterms:created xsi:type="dcterms:W3CDTF">2002-02-18T11:55:02Z</dcterms:created>
  <dcterms:modified xsi:type="dcterms:W3CDTF">2017-12-20T08:10:49Z</dcterms:modified>
</cp:coreProperties>
</file>